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PP800_2025" sheetId="3" r:id="rId1"/>
    <sheet name="PP801_2025" sheetId="2" r:id="rId2"/>
  </sheets>
  <definedNames>
    <definedName name="_xlnm.Print_Area" localSheetId="0">PP800_2025!$A$2:$Z$26</definedName>
    <definedName name="_xlnm.Print_Area" localSheetId="1">PP801_2025!$A$1:$T$37</definedName>
  </definedNames>
  <calcPr calcId="191029"/>
</workbook>
</file>

<file path=xl/sharedStrings.xml><?xml version="1.0" encoding="utf-8"?>
<sst xmlns="http://schemas.openxmlformats.org/spreadsheetml/2006/main" count="99" uniqueCount="99">
  <si>
    <t xml:space="preserve">MIR SUSTANCIAL</t>
  </si>
  <si>
    <t xml:space="preserve">Eje: Desarrollo Social</t>
  </si>
  <si>
    <t xml:space="preserve">Tema Central: Protección a la Salud</t>
  </si>
  <si>
    <t>Nivel</t>
  </si>
  <si>
    <t xml:space="preserve">INFORMACIÓN TÉCNICA DEL INDICADOR</t>
  </si>
  <si>
    <t xml:space="preserve">Denominación </t>
  </si>
  <si>
    <t xml:space="preserve">Unidad de Medida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</si>
  <si>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</si>
  <si>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</si>
  <si>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</si>
  <si>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</si>
  <si>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</si>
  <si>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>Junio</t>
  </si>
  <si>
    <t>Julio</t>
  </si>
  <si>
    <t>Agosto</t>
  </si>
  <si>
    <t>Octubre</t>
  </si>
  <si>
    <t>Noviembre</t>
  </si>
  <si>
    <t>Diciembre</t>
  </si>
  <si>
    <t xml:space="preserve">Componente A1</t>
  </si>
  <si>
    <t>Mensual</t>
  </si>
  <si>
    <t xml:space="preserve">Actividad 1</t>
  </si>
  <si>
    <t>Consulta</t>
  </si>
  <si>
    <t xml:space="preserve">Actividad 2</t>
  </si>
  <si>
    <t xml:space="preserve">01-02 Total consultas subsecuentes</t>
  </si>
  <si>
    <t xml:space="preserve">Actividad 3</t>
  </si>
  <si>
    <t>Estudio</t>
  </si>
  <si>
    <t xml:space="preserve">Actividad 4</t>
  </si>
  <si>
    <t xml:space="preserve">01-04 Total de procedimientos de colposcopias diagnósticas.</t>
  </si>
  <si>
    <t xml:space="preserve">Procedimiento </t>
  </si>
  <si>
    <t xml:space="preserve">Actividad 5</t>
  </si>
  <si>
    <t xml:space="preserve">Componente </t>
  </si>
  <si>
    <t>Cirugía</t>
  </si>
  <si>
    <t xml:space="preserve">Egreso hospitalario</t>
  </si>
  <si>
    <t>Tratamiento</t>
  </si>
  <si>
    <t>Aplicación</t>
  </si>
  <si>
    <t xml:space="preserve">Componente A2 </t>
  </si>
  <si>
    <t>Intervención</t>
  </si>
  <si>
    <t xml:space="preserve">03-01 Total de consultas de soporte</t>
  </si>
  <si>
    <t xml:space="preserve">03-03 Total de intervenciones de cuidados paliativos.</t>
  </si>
  <si>
    <t xml:space="preserve">03-05 Total de Intervenciones de psicologicas en hospitalización.</t>
  </si>
  <si>
    <t xml:space="preserve">04-02 Total de intervenciones quirúrgicas para la reconstrucción mamaria </t>
  </si>
  <si>
    <r>
      <t xml:space="preserve">Programa Presupuestario 800 -</t>
    </r>
    <r>
      <rPr>
        <sz val="9"/>
        <color theme="1"/>
        <rFont val="Nutmeg"/>
      </rPr>
      <t xml:space="preserve">Fortalecimiento y gestión de los recursos para la atención  de la población que presenta neoplasias.</t>
    </r>
  </si>
  <si>
    <t xml:space="preserve">MIR ADJETIVA</t>
  </si>
  <si>
    <t>Trimestral</t>
  </si>
  <si>
    <t xml:space="preserve">Componente 1 Actividad 1</t>
  </si>
  <si>
    <t xml:space="preserve">01-01 Total de programas de capacitación en el área oncológica.</t>
  </si>
  <si>
    <t xml:space="preserve">Componente 1 Actividad 2</t>
  </si>
  <si>
    <t xml:space="preserve">Persona capacitada</t>
  </si>
  <si>
    <t xml:space="preserve">Componente 1 Actividad 3</t>
  </si>
  <si>
    <t>Investigación</t>
  </si>
  <si>
    <t xml:space="preserve">Componente 1 Actividad 4</t>
  </si>
  <si>
    <t>Publicación</t>
  </si>
  <si>
    <t xml:space="preserve">Componente 2 Actividad 1</t>
  </si>
  <si>
    <t xml:space="preserve">02-01 Total de procedimientos de licitaciones con y sin concurrencia </t>
  </si>
  <si>
    <t>Procedimiento</t>
  </si>
  <si>
    <t xml:space="preserve">Componente 2 Actividad 2</t>
  </si>
  <si>
    <t xml:space="preserve">02-03 Total de mantenimientos
preventivos a los equipos de cómputo.</t>
  </si>
  <si>
    <t>Mantenimiento</t>
  </si>
  <si>
    <t xml:space="preserve">Componente 2 Actividad 3</t>
  </si>
  <si>
    <t xml:space="preserve">02-03 Total de nóminas pagadas al personal del Instituto</t>
  </si>
  <si>
    <t>Nómina</t>
  </si>
  <si>
    <t xml:space="preserve">Componente 2   Actividad 4</t>
  </si>
  <si>
    <t>Servicio</t>
  </si>
  <si>
    <t xml:space="preserve">VALORES MENSUALES ACUMULADOS</t>
  </si>
  <si>
    <t xml:space="preserve">Programa Presupuestario 801- Atención integral y especializada a toda la población que presenta neoplasias.</t>
  </si>
  <si>
    <t xml:space="preserve">Frecuencia </t>
  </si>
  <si>
    <t>Frecuencia</t>
  </si>
  <si>
    <t xml:space="preserve">01 Porcentaje de atenciones para el diagnóstico de neoplasias.</t>
  </si>
  <si>
    <t xml:space="preserve">01-01 Total de consultas de primera vez. </t>
  </si>
  <si>
    <t xml:space="preserve">01-03 Total de estudios para el diagnóstico de neoplasias de mama.</t>
  </si>
  <si>
    <t xml:space="preserve">01-05 Total de estudios diagnósticos.</t>
  </si>
  <si>
    <t xml:space="preserve">02 Porcentaje de tratamientos integrales. </t>
  </si>
  <si>
    <t xml:space="preserve">02-01 Total de cirugías realizadas.</t>
  </si>
  <si>
    <t xml:space="preserve">02-02 Total de egresos hospitalarios.</t>
  </si>
  <si>
    <t xml:space="preserve">02-03 Total de tratamientos radiantes. </t>
  </si>
  <si>
    <t xml:space="preserve">02-04 Total de aplicaciones de quimioterapia.</t>
  </si>
  <si>
    <t xml:space="preserve">02-05 Total de procedimientos de radiointervencionismo.</t>
  </si>
  <si>
    <t xml:space="preserve">03 Porcentaje de intervenciones para la rehabilitación de neoplasias.</t>
  </si>
  <si>
    <t xml:space="preserve">03-02 Total de intervenciones nutricionales en hospitalización.</t>
  </si>
  <si>
    <t xml:space="preserve">03-04 Total de intervenciones de trabajo social. </t>
  </si>
  <si>
    <t xml:space="preserve">04 Porcentaje de intervenciones de reconstrucción mamaria </t>
  </si>
  <si>
    <t xml:space="preserve">04-01 Total consulta externa especializada para la reconstrucción mamaria. </t>
  </si>
  <si>
    <t xml:space="preserve">04-03 Total de egresos hospitalarios para la reconstrucción mamaria. </t>
  </si>
  <si>
    <t>Porcentaje</t>
  </si>
  <si>
    <t xml:space="preserve">Egreso Hospitalario</t>
  </si>
  <si>
    <t xml:space="preserve">01 Porcentaje de acciones de capacitación e investigación del personal.</t>
  </si>
  <si>
    <t xml:space="preserve">01-02 Total de personal capacitado en el Instituto.</t>
  </si>
  <si>
    <t xml:space="preserve">01-03 Total de investigaciones en el área oncológica.</t>
  </si>
  <si>
    <t xml:space="preserve">01-04 Total de publicaciones en el área oncológica.</t>
  </si>
  <si>
    <t xml:space="preserve">02 Porcentaje de acciones para la administración eficiente de los recursos.</t>
  </si>
  <si>
    <t xml:space="preserve">02-04 Total de servicios de mantenimiento a equipos médicos  </t>
  </si>
  <si>
    <t>Programa</t>
  </si>
  <si>
    <t xml:space="preserve">META VALOR 2024</t>
  </si>
  <si>
    <t xml:space="preserve">% de avance de cumplimiento (SEGR-HACIENDA)</t>
  </si>
  <si>
    <t>Septiembre</t>
  </si>
  <si>
    <t xml:space="preserve">PROGRAMADO A DICIEMBRE</t>
  </si>
  <si>
    <t xml:space="preserve">EJERCICIO 2025</t>
  </si>
  <si>
    <t xml:space="preserve">ACUMULADO A DICIEMBRE</t>
  </si>
  <si>
    <t xml:space="preserve">META VALOR 2025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</si>
</sst>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9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9.000000"/>
      <color theme="1"/>
      <name val="Nutmeg"/>
    </font>
    <font>
      <sz val="9.000000"/>
      <color theme="1"/>
      <name val="Nutmeg"/>
    </font>
    <font>
      <b/>
      <i/>
      <sz val="8.000000"/>
      <color theme="1"/>
      <name val="Arial"/>
    </font>
    <font>
      <b/>
      <sz val="8.000000"/>
      <color theme="1"/>
      <name val="Arial"/>
    </font>
    <font>
      <sz val="8.000000"/>
      <color theme="1"/>
      <name val="Nutmeg"/>
    </font>
    <font>
      <sz val="7.000000"/>
      <color theme="0"/>
      <name val="Nutmeg"/>
    </font>
    <font>
      <sz val="8.000000"/>
      <color theme="1"/>
      <name val="Questrial"/>
    </font>
    <font>
      <sz val="10.000000"/>
      <name val="Arial"/>
    </font>
    <font>
      <b/>
      <sz val="12.000000"/>
      <color theme="1"/>
      <name val="Arial"/>
    </font>
    <font>
      <b/>
      <sz val="7.000000"/>
      <name val="Questrial"/>
    </font>
    <font>
      <sz val="7.000000"/>
      <name val="Questrial"/>
    </font>
    <font>
      <b/>
      <sz val="7.000000"/>
      <color rgb="FF990033"/>
      <name val="Questrial"/>
    </font>
    <font>
      <sz val="6.000000"/>
      <color theme="0"/>
      <name val="Nutmeg"/>
    </font>
    <font>
      <sz val="6.000000"/>
      <color theme="1"/>
      <name val="Questrial"/>
    </font>
    <font>
      <b/>
      <sz val="6.000000"/>
      <color theme="1"/>
      <name val="Questrial"/>
    </font>
    <font>
      <b/>
      <sz val="6.000000"/>
      <color theme="0"/>
      <name val="Nutmeg"/>
    </font>
    <font>
      <b/>
      <sz val="6.000000"/>
      <name val="Questrial"/>
    </font>
    <font>
      <b/>
      <sz val="7.000000"/>
      <color rgb="FF660033"/>
      <name val="Questrial"/>
    </font>
    <font>
      <sz val="6.000000"/>
      <color theme="1"/>
      <name val="Nutmeg"/>
    </font>
    <font>
      <sz val="6.500000"/>
      <color theme="0"/>
      <name val="Nutmeg"/>
    </font>
    <font>
      <b/>
      <sz val="6.500000"/>
      <name val="Questrial"/>
    </font>
    <font>
      <sz val="5.500000"/>
      <color theme="0"/>
      <name val="Nutmeg"/>
    </font>
    <font>
      <b/>
      <sz val="7.000000"/>
      <color theme="5" tint="-0.499984740745262"/>
      <name val="Questrial"/>
    </font>
    <font>
      <sz val="7.000000"/>
      <color theme="5" tint="-0.499984740745262"/>
      <name val="Questrial"/>
    </font>
    <font>
      <b/>
      <sz val="8.000000"/>
      <name val="Questrial"/>
    </font>
    <font>
      <b/>
      <sz val="7.000000"/>
      <color theme="0"/>
      <name val="Nutmeg"/>
    </font>
    <font>
      <b/>
      <sz val="7.000000"/>
      <color rgb="FFC00000"/>
      <name val="Questrial"/>
    </font>
    <font>
      <sz val="8.000000"/>
      <name val="Questrial"/>
    </font>
    <font>
      <sz val="11.000000"/>
      <color theme="1"/>
      <name val="Calibri"/>
      <scheme val="minor"/>
    </font>
    <font>
      <sz val="8.000000"/>
      <name val="Calibri"/>
      <scheme val="minor"/>
    </font>
    <font>
      <b/>
      <sz val="10.000000"/>
      <name val="Montserrat"/>
    </font>
    <font>
      <sz val="10.000000"/>
      <name val="Montserrat"/>
    </font>
    <font>
      <b/>
      <sz val="11.000000"/>
      <name val="Montserrat"/>
    </font>
    <font>
      <sz val="7.000000"/>
      <color theme="1"/>
      <name val="Questrial"/>
    </font>
    <font>
      <b/>
      <sz val="7.000000"/>
      <color theme="1"/>
      <name val="Questrial"/>
    </font>
    <font>
      <sz val="7.000000"/>
      <name val="Montserrat"/>
    </font>
    <font>
      <sz val="7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/>
      </patternFill>
    </fill>
    <fill>
      <patternFill patternType="solid">
        <fgColor theme="5" tint="0.79998168889431442"/>
        <bgColor/>
      </patternFill>
    </fill>
    <fill>
      <patternFill patternType="solid">
        <fgColor rgb="FFFFEAD5"/>
        <bgColor/>
      </patternFill>
    </fill>
    <fill>
      <patternFill patternType="solid">
        <fgColor theme="6" tint="-0.249977111117893"/>
        <bgColor/>
      </patternFill>
    </fill>
  </fills>
  <borders count="9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/>
      <right style="thin">
        <color/>
      </right>
      <top style="thin">
        <color/>
      </top>
      <bottom/>
      <diagonal/>
    </border>
  </borders>
  <cellStyleXfs count="3">
    <xf fontId="0" fillId="0" borderId="0" numFmtId="0"/>
    <xf fontId="9" fillId="0" borderId="0" numFmtId="0"/>
    <xf fontId="30" fillId="0" borderId="0" numFmtId="9" applyFont="0" applyFill="0" applyBorder="0" applyAlignment="0" applyProtection="0"/>
  </cellStyleXfs>
  <cellXfs count="86">
    <xf fontId="0" fillId="0" borderId="0" numFmtId="0" xfId="0"/>
    <xf fontId="1" fillId="0" borderId="0" numFmtId="0" xfId="0" applyFont="1"/>
    <xf fontId="5" fillId="0" borderId="0" numFmtId="0" xfId="0" applyFont="1" applyAlignment="1">
      <alignment vertical="center"/>
    </xf>
    <xf fontId="11" fillId="0" borderId="2" numFmtId="0" xfId="0" applyFont="1" applyBorder="1" applyAlignment="1">
      <alignment vertical="center" wrapText="1"/>
    </xf>
    <xf fontId="12" fillId="0" borderId="2" numFmtId="0" xfId="0" applyFont="1" applyBorder="1" applyAlignment="1">
      <alignment horizontal="center" vertical="center"/>
    </xf>
    <xf fontId="12" fillId="0" borderId="2" numFmtId="0" xfId="0" applyFont="1" applyBorder="1" applyAlignment="1">
      <alignment horizontal="center" vertical="center" wrapText="1"/>
    </xf>
    <xf fontId="8" fillId="0" borderId="0" numFmtId="0" xfId="0" applyFont="1"/>
    <xf fontId="4" fillId="0" borderId="0" numFmtId="0" xfId="0" applyFont="1" applyAlignment="1">
      <alignment horizontal="center"/>
    </xf>
    <xf fontId="6" fillId="0" borderId="0" numFmtId="0" xfId="0" applyFont="1" applyAlignment="1">
      <alignment vertical="center"/>
    </xf>
    <xf fontId="2" fillId="0" borderId="0" numFmtId="0" xfId="0" applyFont="1" applyAlignment="1">
      <alignment wrapText="1"/>
    </xf>
    <xf fontId="6" fillId="0" borderId="1" numFmtId="0" xfId="0" applyFont="1" applyBorder="1"/>
    <xf fontId="11" fillId="0" borderId="7" numFmtId="0" xfId="0" applyFont="1" applyBorder="1" applyAlignment="1">
      <alignment vertical="center" wrapText="1"/>
    </xf>
    <xf fontId="12" fillId="0" borderId="2" numFmtId="0" xfId="1" applyFont="1" applyBorder="1" applyAlignment="1">
      <alignment horizontal="center" vertical="center" wrapText="1"/>
    </xf>
    <xf fontId="15" fillId="0" borderId="2" numFmtId="0" xfId="0" applyFont="1" applyBorder="1" applyAlignment="1">
      <alignment horizontal="left" vertical="center" wrapText="1"/>
    </xf>
    <xf fontId="22" fillId="0" borderId="2" numFmtId="0" xfId="0" applyFont="1" applyBorder="1" applyAlignment="1">
      <alignment horizontal="left" vertical="center" wrapText="1"/>
    </xf>
    <xf fontId="22" fillId="0" borderId="2" numFmtId="16" xfId="0" applyNumberFormat="1" applyFont="1" applyBorder="1" applyAlignment="1">
      <alignment horizontal="left" vertical="center" wrapText="1"/>
    </xf>
    <xf fontId="7" fillId="2" borderId="2" numFmtId="0" xfId="0" applyFont="1" applyFill="1" applyBorder="1" applyAlignment="1">
      <alignment horizontal="center" vertical="center"/>
    </xf>
    <xf fontId="7" fillId="2" borderId="2" numFmtId="0" xfId="0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/>
    </xf>
    <xf fontId="22" fillId="3" borderId="2" numFmtId="0" xfId="0" applyFont="1" applyFill="1" applyBorder="1" applyAlignment="1">
      <alignment horizontal="left" vertical="center" wrapText="1"/>
    </xf>
    <xf fontId="11" fillId="3" borderId="2" numFmtId="0" xfId="0" applyFont="1" applyFill="1" applyBorder="1" applyAlignment="1">
      <alignment horizontal="center" vertical="center"/>
    </xf>
    <xf fontId="11" fillId="3" borderId="2" numFmtId="0" xfId="0" applyFont="1" applyFill="1" applyBorder="1" applyAlignment="1">
      <alignment vertical="center"/>
    </xf>
    <xf fontId="13" fillId="3" borderId="2" numFmtId="2" xfId="0" applyNumberFormat="1" applyFont="1" applyFill="1" applyBorder="1" applyAlignment="1">
      <alignment horizontal="center" vertical="center" wrapText="1"/>
    </xf>
    <xf fontId="18" fillId="3" borderId="2" numFmtId="0" xfId="0" applyFont="1" applyFill="1" applyBorder="1" applyAlignment="1">
      <alignment horizontal="left" vertical="center" wrapText="1"/>
    </xf>
    <xf fontId="11" fillId="3" borderId="2" numFmtId="0" xfId="0" applyFont="1" applyFill="1" applyBorder="1" applyAlignment="1">
      <alignment vertical="center" wrapText="1"/>
    </xf>
    <xf fontId="11" fillId="3" borderId="2" numFmtId="0" xfId="0" applyFont="1" applyFill="1" applyBorder="1" applyAlignment="1">
      <alignment horizontal="center" vertical="center" wrapText="1"/>
    </xf>
    <xf fontId="19" fillId="3" borderId="2" numFmtId="2" xfId="0" applyNumberFormat="1" applyFont="1" applyFill="1" applyBorder="1" applyAlignment="1">
      <alignment horizontal="center" vertical="center" wrapText="1"/>
    </xf>
    <xf fontId="2" fillId="0" borderId="0" numFmtId="0" xfId="0" applyFont="1" applyAlignment="1">
      <alignment horizontal="center" wrapText="1"/>
    </xf>
    <xf fontId="28" fillId="3" borderId="2" numFmtId="0" xfId="0" applyFont="1" applyFill="1" applyBorder="1" applyAlignment="1">
      <alignment horizontal="center" vertical="center"/>
    </xf>
    <xf fontId="11" fillId="3" borderId="2" numFmtId="2" xfId="0" applyNumberFormat="1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/>
    </xf>
    <xf fontId="14" fillId="2" borderId="6" numFmtId="0" xfId="0" applyFont="1" applyFill="1" applyBorder="1" applyAlignment="1">
      <alignment horizontal="center" vertical="center"/>
    </xf>
    <xf fontId="7" fillId="2" borderId="2" numFmtId="0" xfId="0" applyFont="1" applyFill="1" applyBorder="1" applyAlignment="1">
      <alignment horizontal="center" vertical="center" wrapText="1"/>
    </xf>
    <xf fontId="6" fillId="0" borderId="1" numFmtId="0" xfId="0" applyFont="1" applyBorder="1" applyAlignment="1"/>
    <xf fontId="11" fillId="4" borderId="2" numFmtId="9" xfId="2" applyFont="1" applyFill="1" applyBorder="1" applyAlignment="1">
      <alignment horizontal="center" vertical="center"/>
    </xf>
    <xf fontId="7" fillId="2" borderId="8" numFmtId="0" xfId="0" applyFont="1" applyFill="1" applyBorder="1" applyAlignment="1">
      <alignment horizontal="center" vertical="center" wrapText="1"/>
    </xf>
    <xf fontId="32" fillId="0" borderId="0" numFmtId="4" xfId="0" applyNumberFormat="1" applyFont="1" applyAlignment="1">
      <alignment vertical="top" wrapText="1"/>
    </xf>
    <xf fontId="33" fillId="0" borderId="0" numFmtId="0" xfId="0" applyFont="1"/>
    <xf fontId="32" fillId="0" borderId="0" numFmtId="0" xfId="0" applyFont="1" applyAlignment="1">
      <alignment horizontal="center" vertical="center" wrapText="1"/>
    </xf>
    <xf fontId="34" fillId="0" borderId="0" numFmtId="0" xfId="0" applyFont="1" applyAlignment="1">
      <alignment horizontal="center" vertical="center" wrapText="1"/>
    </xf>
    <xf fontId="34" fillId="0" borderId="0" numFmtId="0" xfId="0" applyFont="1" applyAlignment="1">
      <alignment horizontal="center" vertical="center"/>
    </xf>
    <xf fontId="34" fillId="0" borderId="0" numFmtId="0" xfId="0" applyFont="1" applyAlignment="1">
      <alignment vertical="center" wrapText="1"/>
    </xf>
    <xf fontId="20" fillId="0" borderId="1" numFmtId="0" xfId="0" applyFont="1" applyBorder="1" applyAlignment="1"/>
    <xf fontId="16" fillId="3" borderId="2" numFmtId="0" xfId="0" applyFont="1" applyFill="1" applyBorder="1" applyAlignment="1">
      <alignment horizontal="left" vertical="center" wrapText="1"/>
    </xf>
    <xf fontId="19" fillId="3" borderId="2" numFmtId="0" xfId="0" applyFont="1" applyFill="1" applyBorder="1" applyAlignment="1">
      <alignment horizontal="center" vertical="center" wrapText="1"/>
    </xf>
    <xf fontId="11" fillId="4" borderId="2" numFmtId="9" xfId="2" applyFont="1" applyFill="1" applyBorder="1" applyAlignment="1">
      <alignment horizontal="center" vertical="center" wrapText="1"/>
    </xf>
    <xf fontId="24" fillId="3" borderId="2" numFmtId="0" xfId="0" applyFont="1" applyFill="1" applyBorder="1" applyAlignment="1">
      <alignment horizontal="center" vertical="center" wrapText="1"/>
    </xf>
    <xf fontId="26" fillId="4" borderId="2" numFmtId="0" xfId="0" applyFont="1" applyFill="1" applyBorder="1" applyAlignment="1">
      <alignment horizontal="center" vertical="center" wrapText="1"/>
    </xf>
    <xf fontId="0" fillId="0" borderId="0" numFmtId="0" xfId="0" applyAlignment="1">
      <alignment wrapText="1"/>
    </xf>
    <xf fontId="25" fillId="3" borderId="2" numFmtId="0" xfId="0" applyFont="1" applyFill="1" applyBorder="1" applyAlignment="1">
      <alignment horizontal="center" vertical="center" wrapText="1"/>
    </xf>
    <xf fontId="29" fillId="0" borderId="2" numFmtId="0" xfId="0" applyFont="1" applyBorder="1" applyAlignment="1">
      <alignment horizontal="center" vertical="center" wrapText="1"/>
    </xf>
    <xf fontId="12" fillId="0" borderId="2" numFmtId="0" xfId="0" applyFont="1" applyBorder="1" applyAlignment="1">
      <alignment vertical="center" wrapText="1"/>
    </xf>
    <xf fontId="19" fillId="0" borderId="2" numFmtId="0" xfId="0" applyFont="1" applyBorder="1" applyAlignment="1">
      <alignment horizontal="center" vertical="center" wrapText="1"/>
    </xf>
    <xf fontId="1" fillId="0" borderId="0" numFmtId="0" xfId="0" applyFont="1" applyAlignment="1">
      <alignment wrapText="1"/>
    </xf>
    <xf fontId="35" fillId="3" borderId="2" numFmtId="0" xfId="0" applyFont="1" applyFill="1" applyBorder="1" applyAlignment="1">
      <alignment horizontal="center" vertical="center" wrapText="1"/>
    </xf>
    <xf fontId="35" fillId="0" borderId="2" numFmtId="0" xfId="0" applyFont="1" applyBorder="1" applyAlignment="1">
      <alignment horizontal="center" vertical="center" wrapText="1"/>
    </xf>
    <xf fontId="36" fillId="3" borderId="2" numFmtId="0" xfId="0" applyFont="1" applyFill="1" applyBorder="1" applyAlignment="1">
      <alignment horizontal="center" vertical="center" wrapText="1"/>
    </xf>
    <xf fontId="37" fillId="0" borderId="0" numFmtId="0" xfId="0" applyFont="1"/>
    <xf fontId="38" fillId="0" borderId="0" numFmtId="0" xfId="0" applyFont="1"/>
    <xf fontId="10" fillId="0" borderId="0" numFmtId="0" xfId="0" applyFont="1" applyAlignment="1">
      <alignment horizontal="center"/>
    </xf>
    <xf fontId="6" fillId="0" borderId="1" numFmtId="0" xfId="0" applyFont="1" applyBorder="1" applyAlignment="1">
      <alignment horizontal="center"/>
    </xf>
    <xf fontId="2" fillId="0" borderId="0" numFmtId="0" xfId="0" applyFont="1" applyAlignment="1">
      <alignment horizontal="center" vertical="center" wrapText="1"/>
    </xf>
    <xf fontId="7" fillId="2" borderId="4" numFmtId="0" xfId="0" applyFont="1" applyFill="1" applyBorder="1" applyAlignment="1">
      <alignment horizontal="center" vertical="center" wrapText="1"/>
    </xf>
    <xf fontId="7" fillId="2" borderId="5" numFmtId="0" xfId="0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center" vertical="center" wrapText="1"/>
    </xf>
    <xf fontId="21" fillId="2" borderId="3" numFmtId="0" xfId="0" applyFont="1" applyFill="1" applyBorder="1" applyAlignment="1">
      <alignment horizontal="center" vertical="center" wrapText="1"/>
    </xf>
    <xf fontId="21" fillId="2" borderId="7" numFmtId="0" xfId="0" applyFont="1" applyFill="1" applyBorder="1" applyAlignment="1">
      <alignment horizontal="center" vertical="center" wrapText="1"/>
    </xf>
    <xf fontId="7" fillId="2" borderId="3" numFmtId="0" xfId="0" applyFont="1" applyFill="1" applyBorder="1" applyAlignment="1">
      <alignment horizontal="center" vertical="center" wrapText="1"/>
    </xf>
    <xf fontId="7" fillId="2" borderId="7" numFmtId="0" xfId="0" applyFont="1" applyFill="1" applyBorder="1" applyAlignment="1">
      <alignment horizontal="center" vertical="center" wrapText="1"/>
    </xf>
    <xf fontId="27" fillId="5" borderId="3" numFmtId="0" xfId="0" applyFont="1" applyFill="1" applyBorder="1" applyAlignment="1">
      <alignment horizontal="center" vertical="center" wrapText="1"/>
    </xf>
    <xf fontId="27" fillId="5" borderId="7" numFmtId="0" xfId="0" applyFont="1" applyFill="1" applyBorder="1" applyAlignment="1">
      <alignment horizontal="center" vertical="center" wrapText="1"/>
    </xf>
    <xf fontId="17" fillId="2" borderId="3" numFmtId="0" xfId="0" applyFont="1" applyFill="1" applyBorder="1" applyAlignment="1">
      <alignment horizontal="center" vertical="center"/>
    </xf>
    <xf fontId="17" fillId="2" borderId="7" numFmtId="0" xfId="0" applyFont="1" applyFill="1" applyBorder="1" applyAlignment="1">
      <alignment horizontal="center" vertical="center"/>
    </xf>
    <xf fontId="23" fillId="2" borderId="3" numFmtId="0" xfId="0" applyFont="1" applyFill="1" applyBorder="1" applyAlignment="1">
      <alignment horizontal="center" vertical="center" wrapText="1"/>
    </xf>
    <xf fontId="23" fillId="2" borderId="7" numFmtId="0" xfId="0" applyFont="1" applyFill="1" applyBorder="1" applyAlignment="1">
      <alignment horizontal="center" vertical="center" wrapText="1"/>
    </xf>
    <xf fontId="14" fillId="2" borderId="3" numFmtId="0" xfId="0" applyFont="1" applyFill="1" applyBorder="1" applyAlignment="1">
      <alignment horizontal="center" vertical="center" wrapText="1"/>
    </xf>
    <xf fontId="14" fillId="2" borderId="7" numFmtId="0" xfId="0" applyFont="1" applyFill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vertical="center"/>
    </xf>
    <xf fontId="14" fillId="2" borderId="4" numFmtId="0" xfId="0" applyFont="1" applyFill="1" applyBorder="1" applyAlignment="1">
      <alignment horizontal="center" vertical="center"/>
    </xf>
    <xf fontId="14" fillId="2" borderId="5" numFmtId="0" xfId="0" applyFont="1" applyFill="1" applyBorder="1" applyAlignment="1">
      <alignment horizontal="center" vertical="center"/>
    </xf>
    <xf fontId="14" fillId="2" borderId="6" numFmtId="0" xfId="0" applyFont="1" applyFill="1" applyBorder="1" applyAlignment="1">
      <alignment horizontal="center" vertical="center"/>
    </xf>
    <xf fontId="0" fillId="0" borderId="0" numFmtId="0" xfId="0" applyAlignment="1">
      <alignment horizontal="center"/>
    </xf>
    <xf fontId="17" fillId="5" borderId="2" numFmtId="0" xfId="0" applyFont="1" applyFill="1" applyBorder="1" applyAlignment="1">
      <alignment horizontal="center" vertical="center" wrapText="1"/>
    </xf>
    <xf fontId="6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wrapText="1"/>
    </xf>
    <xf fontId="7" fillId="2" borderId="2" numFmt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49661</xdr:colOff>
      <xdr:row>1</xdr:row>
      <xdr:rowOff>62116</xdr:rowOff>
    </xdr:from>
    <xdr:to>
      <xdr:col>2</xdr:col>
      <xdr:colOff>311728</xdr:colOff>
      <xdr:row>3</xdr:row>
      <xdr:rowOff>129887</xdr:rowOff>
    </xdr:to>
    <xdr:pic>
      <xdr:nvPicPr>
        <xdr:cNvPr id="2" name="2 Imagen"/>
        <xdr:cNvPicPr/>
      </xdr:nvPicPr>
      <xdr:blipFill>
        <a:blip r:embed="rId1"/>
        <a:srcRect t="24543" r="43658" b="15042"/>
        <a:stretch/>
      </xdr:blipFill>
      <xdr:spPr>
        <a:xfrm>
          <a:off x="49661" y="252616"/>
          <a:ext cx="1586908" cy="466089"/>
        </a:xfrm>
        <a:prstGeom prst="rect">
          <a:avLst/>
        </a:prstGeom>
      </xdr:spPr>
    </xdr:pic>
    <xdr:clientData/>
  </xdr:twoCellAnchor>
  <xdr:twoCellAnchor editAs="oneCell">
    <xdr:from>
      <xdr:col>2</xdr:col>
      <xdr:colOff>235006</xdr:colOff>
      <xdr:row>2</xdr:row>
      <xdr:rowOff>0</xdr:rowOff>
    </xdr:from>
    <xdr:to>
      <xdr:col>4</xdr:col>
      <xdr:colOff>11902</xdr:colOff>
      <xdr:row>4</xdr:row>
      <xdr:rowOff>107905</xdr:rowOff>
    </xdr:to>
    <xdr:pic>
      <xdr:nvPicPr>
        <xdr:cNvPr id="3" name="Imagen 2"/>
        <xdr:cNvPicPr>
          <a:picLocks noChangeAspect="1"/>
        </xdr:cNvPicPr>
      </xdr:nvPicPr>
      <xdr:blipFill>
        <a:blip r:embed="rId2"/>
        <a:stretch/>
      </xdr:blipFill>
      <xdr:spPr>
        <a:xfrm>
          <a:off x="1559847" y="389659"/>
          <a:ext cx="504260" cy="497564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20</xdr:row>
      <xdr:rowOff>152400</xdr:rowOff>
    </xdr:from>
    <xdr:ext cx="2990849" cy="1031693"/>
    <xdr:sp macro="">
      <xdr:nvSpPr>
        <xdr:cNvPr id="4" name="Text Box 3"/>
        <xdr:cNvSpPr txBox="1">
          <a:spLocks noChangeArrowheads="1"/>
        </xdr:cNvSpPr>
      </xdr:nvSpPr>
      <xdr:spPr bwMode="auto">
        <a:xfrm>
          <a:off x="47625" y="7353300"/>
          <a:ext cx="2990850" cy="103169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Elabora: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L.C.P. Silvia Herrera López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Jefa de Recursos Financieros del O.P.D. Instituto Jalisciense de Cancerología</a:t>
          </a:r>
        </a:p>
      </xdr:txBody>
    </xdr:sp>
    <xdr:clientData/>
  </xdr:oneCellAnchor>
  <xdr:oneCellAnchor>
    <xdr:from>
      <xdr:col>6</xdr:col>
      <xdr:colOff>77932</xdr:colOff>
      <xdr:row>20</xdr:row>
      <xdr:rowOff>155864</xdr:rowOff>
    </xdr:from>
    <xdr:ext cx="3082636" cy="1219565"/>
    <xdr:sp macro="">
      <xdr:nvSpPr>
        <xdr:cNvPr id="5" name="Text Box 4"/>
        <xdr:cNvSpPr txBox="1">
          <a:spLocks noChangeArrowheads="1"/>
        </xdr:cNvSpPr>
      </xdr:nvSpPr>
      <xdr:spPr bwMode="auto">
        <a:xfrm>
          <a:off x="2727614" y="8667750"/>
          <a:ext cx="3082637" cy="121956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Revisa: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Ing. Gerardo Martínez Canchola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Encargado del Despacho de la Dirección Administrativa del O.P.D. Instituto Jalisciense de Cancerología</a:t>
          </a:r>
        </a:p>
      </xdr:txBody>
    </xdr:sp>
    <xdr:clientData/>
  </xdr:oneCellAnchor>
  <xdr:oneCellAnchor>
    <xdr:from>
      <xdr:col>20</xdr:col>
      <xdr:colOff>165389</xdr:colOff>
      <xdr:row>20</xdr:row>
      <xdr:rowOff>261505</xdr:rowOff>
    </xdr:from>
    <xdr:ext cx="3248024" cy="1031693"/>
    <xdr:sp macro="">
      <xdr:nvSpPr>
        <xdr:cNvPr id="6" name="Text Box 2"/>
        <xdr:cNvSpPr txBox="1">
          <a:spLocks noChangeArrowheads="1"/>
        </xdr:cNvSpPr>
      </xdr:nvSpPr>
      <xdr:spPr bwMode="auto">
        <a:xfrm>
          <a:off x="6270048" y="8756073"/>
          <a:ext cx="3248025" cy="103169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Autoriza: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Dr. Manuel Arias Novoa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Director General del O.P.D. Instituto Jalisciense de Cancerología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120925</xdr:colOff>
      <xdr:row>0</xdr:row>
      <xdr:rowOff>40785</xdr:rowOff>
    </xdr:from>
    <xdr:to>
      <xdr:col>2</xdr:col>
      <xdr:colOff>209076</xdr:colOff>
      <xdr:row>3</xdr:row>
      <xdr:rowOff>58578</xdr:rowOff>
    </xdr:to>
    <xdr:pic>
      <xdr:nvPicPr>
        <xdr:cNvPr id="2" name="2 Imagen"/>
        <xdr:cNvPicPr/>
      </xdr:nvPicPr>
      <xdr:blipFill>
        <a:blip r:embed="rId1"/>
        <a:srcRect t="24543" r="43658" b="15042"/>
        <a:stretch/>
      </xdr:blipFill>
      <xdr:spPr>
        <a:xfrm>
          <a:off x="120925" y="40786"/>
          <a:ext cx="1687686" cy="592178"/>
        </a:xfrm>
        <a:prstGeom prst="rect">
          <a:avLst/>
        </a:prstGeom>
      </xdr:spPr>
    </xdr:pic>
    <xdr:clientData/>
  </xdr:twoCellAnchor>
  <xdr:twoCellAnchor editAs="oneCell">
    <xdr:from>
      <xdr:col>2</xdr:col>
      <xdr:colOff>105447</xdr:colOff>
      <xdr:row>0</xdr:row>
      <xdr:rowOff>23631</xdr:rowOff>
    </xdr:from>
    <xdr:to>
      <xdr:col>3</xdr:col>
      <xdr:colOff>145473</xdr:colOff>
      <xdr:row>2</xdr:row>
      <xdr:rowOff>154086</xdr:rowOff>
    </xdr:to>
    <xdr:pic>
      <xdr:nvPicPr>
        <xdr:cNvPr id="3" name="Imagen 2"/>
        <xdr:cNvPicPr>
          <a:picLocks noChangeAspect="1"/>
        </xdr:cNvPicPr>
      </xdr:nvPicPr>
      <xdr:blipFill>
        <a:blip r:embed="rId2"/>
        <a:stretch/>
      </xdr:blipFill>
      <xdr:spPr>
        <a:xfrm>
          <a:off x="1754005" y="23631"/>
          <a:ext cx="542253" cy="509456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31</xdr:row>
      <xdr:rowOff>152400</xdr:rowOff>
    </xdr:from>
    <xdr:ext cx="2990849" cy="1031693"/>
    <xdr:sp macro="">
      <xdr:nvSpPr>
        <xdr:cNvPr id="4" name="Text Box 3"/>
        <xdr:cNvSpPr txBox="1">
          <a:spLocks noChangeArrowheads="1"/>
        </xdr:cNvSpPr>
      </xdr:nvSpPr>
      <xdr:spPr bwMode="auto">
        <a:xfrm>
          <a:off x="47625" y="8667750"/>
          <a:ext cx="2990850" cy="103169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Elabora: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L.C.P. Silvia Herrera López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Jefa de Recursos Financieros del O.P.D. Instituto Jalisciense de Cancerología</a:t>
          </a:r>
        </a:p>
      </xdr:txBody>
    </xdr:sp>
    <xdr:clientData/>
  </xdr:oneCellAnchor>
  <xdr:oneCellAnchor>
    <xdr:from>
      <xdr:col>4</xdr:col>
      <xdr:colOff>0</xdr:colOff>
      <xdr:row>31</xdr:row>
      <xdr:rowOff>121228</xdr:rowOff>
    </xdr:from>
    <xdr:ext cx="3082636" cy="1219565"/>
    <xdr:sp macro="">
      <xdr:nvSpPr>
        <xdr:cNvPr id="5" name="Text Box 4"/>
        <xdr:cNvSpPr txBox="1">
          <a:spLocks noChangeArrowheads="1"/>
        </xdr:cNvSpPr>
      </xdr:nvSpPr>
      <xdr:spPr bwMode="auto">
        <a:xfrm>
          <a:off x="3879273" y="7412183"/>
          <a:ext cx="3082637" cy="121956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Revisa: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Ing. Gerardo Martínez Canchola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Encargado del Despacho de la Dirección Administrativa del O.P.D. Instituto Jalisciense de Cancerología</a:t>
          </a:r>
        </a:p>
      </xdr:txBody>
    </xdr:sp>
    <xdr:clientData/>
  </xdr:oneCellAnchor>
  <xdr:oneCellAnchor>
    <xdr:from>
      <xdr:col>12</xdr:col>
      <xdr:colOff>130754</xdr:colOff>
      <xdr:row>31</xdr:row>
      <xdr:rowOff>88323</xdr:rowOff>
    </xdr:from>
    <xdr:ext cx="3248024" cy="1031693"/>
    <xdr:sp macro="">
      <xdr:nvSpPr>
        <xdr:cNvPr id="6" name="Text Box 2"/>
        <xdr:cNvSpPr txBox="1">
          <a:spLocks noChangeArrowheads="1"/>
        </xdr:cNvSpPr>
      </xdr:nvSpPr>
      <xdr:spPr bwMode="auto">
        <a:xfrm>
          <a:off x="7309140" y="7379278"/>
          <a:ext cx="3248025" cy="103169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Autoriza: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_________________________________________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Dr. Manuel Arias Novoa</a:t>
          </a:r>
        </a:p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ptos"/>
            </a:rPr>
            <a:t>Director General del O.P.D. Instituto Jalisciense de Cancerología</a:t>
          </a:r>
        </a:p>
      </xdr:txBody>
    </xdr:sp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10" zoomScaleNormal="110" workbookViewId="0">
      <selection activeCell="A21" sqref="A21:XFD26"/>
    </sheetView>
  </sheetViews>
  <sheetFormatPr baseColWidth="10" defaultRowHeight="15"/>
  <cols>
    <col customWidth="1" min="1" max="1" width="8.5703125"/>
    <col customWidth="1" min="2" max="2" width="11.28515625"/>
    <col customWidth="1" min="3" max="3" width="6.5703125"/>
    <col customWidth="1" min="4" max="4" width="4.28515625"/>
    <col customWidth="1" min="5" max="5" width="4.140625"/>
    <col customWidth="1" min="6" max="6" width="4.85546875"/>
    <col customWidth="1" min="7" max="7" width="6.85546875"/>
    <col customWidth="1" min="8" max="8" width="3.7109375"/>
    <col customWidth="1" min="9" max="9" width="4.140625"/>
    <col bestFit="1" customWidth="1" min="10" max="10" width="5.28515625"/>
    <col customWidth="1" hidden="1" min="11" max="11" width="4.140625"/>
    <col customWidth="1" hidden="1" min="12" max="12" width="4.85546875"/>
    <col customWidth="1" hidden="1" min="13" max="13" width="7.140625"/>
    <col customWidth="1" hidden="1" min="14" max="14" width="5.5703125"/>
    <col customWidth="1" hidden="1" min="15" max="15" width="6.140625"/>
    <col customWidth="1" hidden="1" min="16" max="16" width="5.7109375"/>
    <col customWidth="1" min="17" max="17" width="5.140625"/>
    <col customWidth="1" min="18" max="22" width="5.7109375"/>
    <col customWidth="1" min="23" max="23" width="7.28515625"/>
    <col customWidth="1" min="24" max="24" width="7.140625"/>
    <col customWidth="1" min="25" max="25" width="6.42578125"/>
    <col customWidth="1" min="26" max="26" width="11.85546875"/>
  </cols>
  <sheetData>
    <row r="2" ht="15.75" customHeight="1">
      <c r="A2" s="59"/>
      <c r="B2" s="59"/>
      <c r="C2" s="59"/>
      <c r="D2" s="61" t="s">
        <v>41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5.75" customHeight="1">
      <c r="A3" s="59"/>
      <c r="B3" s="59"/>
      <c r="C3" s="59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>
      <c r="A4" s="59"/>
      <c r="B4" s="59"/>
      <c r="C4" s="59"/>
      <c r="D4" s="2"/>
      <c r="E4" s="8"/>
      <c r="F4" s="8"/>
      <c r="G4" s="8"/>
      <c r="H4" s="8"/>
      <c r="I4" s="8"/>
      <c r="J4" s="8" t="s">
        <v>42</v>
      </c>
      <c r="K4" s="8"/>
      <c r="L4" s="8"/>
      <c r="M4" s="8"/>
      <c r="N4" s="8"/>
      <c r="O4" s="8"/>
      <c r="P4" s="8"/>
      <c r="Q4" s="8"/>
      <c r="R4" s="8">
        <v>2025</v>
      </c>
      <c r="S4" s="8"/>
      <c r="T4" s="8"/>
      <c r="U4" s="8"/>
      <c r="V4" s="8"/>
      <c r="W4" s="8"/>
      <c r="X4" s="8"/>
      <c r="Y4" s="8"/>
    </row>
    <row r="5">
      <c r="A5" s="60" t="s">
        <v>1</v>
      </c>
      <c r="B5" s="60"/>
      <c r="C5" s="60"/>
      <c r="E5" s="10"/>
      <c r="F5" s="10"/>
      <c r="G5" s="10"/>
      <c r="H5" s="10"/>
      <c r="I5" s="10"/>
      <c r="J5" s="42" t="s">
        <v>2</v>
      </c>
      <c r="K5" s="42"/>
      <c r="L5" s="42"/>
      <c r="M5" s="42"/>
      <c r="N5" s="42"/>
      <c r="O5" s="42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34.5" customHeight="1">
      <c r="A6" s="71" t="s">
        <v>3</v>
      </c>
      <c r="B6" s="62" t="s">
        <v>4</v>
      </c>
      <c r="C6" s="63"/>
      <c r="D6" s="64"/>
      <c r="E6" s="62" t="s">
        <v>63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35"/>
      <c r="R6" s="35"/>
      <c r="S6" s="35"/>
      <c r="T6" s="35"/>
      <c r="U6" s="35"/>
      <c r="V6" s="35"/>
      <c r="W6" s="69" t="s">
        <v>98</v>
      </c>
      <c r="X6" s="67" t="s">
        <v>95</v>
      </c>
      <c r="Y6" s="65" t="s">
        <v>97</v>
      </c>
      <c r="Z6" s="67" t="s">
        <v>93</v>
      </c>
    </row>
    <row r="7" ht="29.25" customHeight="1">
      <c r="A7" s="72"/>
      <c r="B7" s="16" t="s">
        <v>5</v>
      </c>
      <c r="C7" s="32" t="s">
        <v>6</v>
      </c>
      <c r="D7" s="16" t="s">
        <v>66</v>
      </c>
      <c r="E7" s="30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1" t="s">
        <v>13</v>
      </c>
      <c r="L7" s="31" t="s">
        <v>14</v>
      </c>
      <c r="M7" s="31" t="s">
        <v>94</v>
      </c>
      <c r="N7" s="31" t="s">
        <v>15</v>
      </c>
      <c r="O7" s="31" t="s">
        <v>16</v>
      </c>
      <c r="P7" s="31" t="s">
        <v>17</v>
      </c>
      <c r="Q7" s="31" t="s">
        <v>13</v>
      </c>
      <c r="R7" s="31" t="s">
        <v>14</v>
      </c>
      <c r="S7" s="31" t="s">
        <v>94</v>
      </c>
      <c r="T7" s="31" t="s">
        <v>15</v>
      </c>
      <c r="U7" s="31" t="s">
        <v>16</v>
      </c>
      <c r="V7" s="31" t="s">
        <v>17</v>
      </c>
      <c r="W7" s="70"/>
      <c r="X7" s="68"/>
      <c r="Y7" s="66"/>
      <c r="Z7" s="68"/>
    </row>
    <row r="8" s="48" customFormat="1" ht="63">
      <c r="A8" s="43" t="s">
        <v>30</v>
      </c>
      <c r="B8" s="24" t="s">
        <v>85</v>
      </c>
      <c r="C8" s="25" t="s">
        <v>83</v>
      </c>
      <c r="D8" s="44" t="s">
        <v>43</v>
      </c>
      <c r="E8" s="25">
        <v>0</v>
      </c>
      <c r="F8" s="25">
        <v>0</v>
      </c>
      <c r="G8" s="45">
        <f>SUM(E9:G13)/SUM($W$8:$W$12)</f>
        <v>0.20720356984669239</v>
      </c>
      <c r="H8" s="25">
        <v>0</v>
      </c>
      <c r="I8" s="24">
        <v>0</v>
      </c>
      <c r="J8" s="45">
        <f>SUM(H9:J13)/SUM($W$8:$W$12)</f>
        <v>0.2874599627342771</v>
      </c>
      <c r="K8" s="24"/>
      <c r="L8" s="24"/>
      <c r="M8" s="25"/>
      <c r="N8" s="24"/>
      <c r="O8" s="25"/>
      <c r="P8" s="25"/>
      <c r="Q8" s="25"/>
      <c r="R8" s="25"/>
      <c r="S8" s="45">
        <f>SUM(Q9:S13)/SUM($W$8:$W$12)</f>
        <v>0.20720356984669239</v>
      </c>
      <c r="T8" s="25"/>
      <c r="U8" s="25"/>
      <c r="V8" s="45">
        <f>SUM(T9:V13)/SUM($W$8:$W$12)</f>
        <v>0.2874599627342771</v>
      </c>
      <c r="W8" s="46">
        <v>100</v>
      </c>
      <c r="X8" s="47">
        <f>SUM(X9:X12)</f>
        <v>9258</v>
      </c>
      <c r="Y8" s="47">
        <f>SUM(Y9:Y12)</f>
        <v>0</v>
      </c>
      <c r="Z8" s="26">
        <v>121.77</v>
      </c>
    </row>
    <row r="9" s="48" customFormat="1" ht="36">
      <c r="A9" s="13" t="s">
        <v>44</v>
      </c>
      <c r="B9" s="3" t="s">
        <v>86</v>
      </c>
      <c r="C9" s="5" t="s">
        <v>47</v>
      </c>
      <c r="D9" s="5" t="s">
        <v>19</v>
      </c>
      <c r="E9" s="5">
        <v>743</v>
      </c>
      <c r="F9" s="5">
        <v>460</v>
      </c>
      <c r="G9" s="5">
        <v>724</v>
      </c>
      <c r="H9" s="5">
        <v>972</v>
      </c>
      <c r="I9" s="5">
        <v>919</v>
      </c>
      <c r="J9" s="5">
        <v>789</v>
      </c>
      <c r="K9" s="5"/>
      <c r="L9" s="5"/>
      <c r="M9" s="5"/>
      <c r="N9" s="5"/>
      <c r="O9" s="5"/>
      <c r="P9" s="5"/>
      <c r="Q9" s="5">
        <v>743</v>
      </c>
      <c r="R9" s="5">
        <v>460</v>
      </c>
      <c r="S9" s="5">
        <v>724</v>
      </c>
      <c r="T9" s="5">
        <v>972</v>
      </c>
      <c r="U9" s="5">
        <v>919</v>
      </c>
      <c r="V9" s="5">
        <v>789</v>
      </c>
      <c r="W9" s="49">
        <f>SUM(E9:V9)</f>
        <v>9214</v>
      </c>
      <c r="X9" s="50">
        <f>SUM(E9:V9)</f>
        <v>9214</v>
      </c>
      <c r="Y9" s="5">
        <v>0</v>
      </c>
      <c r="Z9" s="26">
        <v>108.40000000000001</v>
      </c>
    </row>
    <row r="10" s="48" customFormat="1" ht="45">
      <c r="A10" s="13" t="s">
        <v>46</v>
      </c>
      <c r="B10" s="3" t="s">
        <v>45</v>
      </c>
      <c r="C10" s="5" t="s">
        <v>91</v>
      </c>
      <c r="D10" s="5" t="s">
        <v>19</v>
      </c>
      <c r="E10" s="5">
        <v>1</v>
      </c>
      <c r="F10" s="5">
        <v>1</v>
      </c>
      <c r="G10" s="5">
        <v>2</v>
      </c>
      <c r="H10" s="5">
        <v>1</v>
      </c>
      <c r="I10" s="5">
        <v>2</v>
      </c>
      <c r="J10" s="5">
        <v>1</v>
      </c>
      <c r="K10" s="51"/>
      <c r="L10" s="5"/>
      <c r="M10" s="5"/>
      <c r="N10" s="51"/>
      <c r="O10" s="51"/>
      <c r="P10" s="51"/>
      <c r="Q10" s="5">
        <v>1</v>
      </c>
      <c r="R10" s="5">
        <v>1</v>
      </c>
      <c r="S10" s="5">
        <v>2</v>
      </c>
      <c r="T10" s="5">
        <v>1</v>
      </c>
      <c r="U10" s="5">
        <v>2</v>
      </c>
      <c r="V10" s="5">
        <v>1</v>
      </c>
      <c r="W10" s="49">
        <f t="shared" ref="W10:W12" si="0">SUM(E10:V10)</f>
        <v>16</v>
      </c>
      <c r="X10" s="50">
        <f t="shared" ref="X10:X17" si="1">SUM(E10:V10)</f>
        <v>16</v>
      </c>
      <c r="Y10" s="5">
        <v>0</v>
      </c>
      <c r="Z10" s="29">
        <v>114.29000000000001</v>
      </c>
    </row>
    <row r="11" s="48" customFormat="1" ht="36">
      <c r="A11" s="13" t="s">
        <v>48</v>
      </c>
      <c r="B11" s="3" t="s">
        <v>87</v>
      </c>
      <c r="C11" s="5" t="s">
        <v>49</v>
      </c>
      <c r="D11" s="52" t="s">
        <v>43</v>
      </c>
      <c r="E11" s="5">
        <v>0</v>
      </c>
      <c r="F11" s="5">
        <v>0</v>
      </c>
      <c r="G11" s="5">
        <v>3</v>
      </c>
      <c r="H11" s="5">
        <v>0</v>
      </c>
      <c r="I11" s="5">
        <v>0</v>
      </c>
      <c r="J11" s="5">
        <v>2</v>
      </c>
      <c r="K11" s="5"/>
      <c r="L11" s="5"/>
      <c r="M11" s="5"/>
      <c r="N11" s="5"/>
      <c r="O11" s="5"/>
      <c r="P11" s="5"/>
      <c r="Q11" s="5">
        <v>0</v>
      </c>
      <c r="R11" s="5">
        <v>0</v>
      </c>
      <c r="S11" s="5">
        <v>3</v>
      </c>
      <c r="T11" s="5">
        <v>0</v>
      </c>
      <c r="U11" s="5">
        <v>0</v>
      </c>
      <c r="V11" s="5">
        <v>2</v>
      </c>
      <c r="W11" s="49">
        <f t="shared" si="0"/>
        <v>10</v>
      </c>
      <c r="X11" s="50">
        <f t="shared" si="1"/>
        <v>10</v>
      </c>
      <c r="Y11" s="5">
        <v>0</v>
      </c>
      <c r="Z11" s="26">
        <v>100</v>
      </c>
    </row>
    <row r="12" s="48" customFormat="1" ht="36">
      <c r="A12" s="13" t="s">
        <v>50</v>
      </c>
      <c r="B12" s="3" t="s">
        <v>88</v>
      </c>
      <c r="C12" s="5" t="s">
        <v>51</v>
      </c>
      <c r="D12" s="52" t="s">
        <v>43</v>
      </c>
      <c r="E12" s="5">
        <v>0</v>
      </c>
      <c r="F12" s="5">
        <v>0</v>
      </c>
      <c r="G12" s="5">
        <v>5</v>
      </c>
      <c r="H12" s="5">
        <v>0</v>
      </c>
      <c r="I12" s="5">
        <v>0</v>
      </c>
      <c r="J12" s="5">
        <v>4</v>
      </c>
      <c r="K12" s="5"/>
      <c r="L12" s="5"/>
      <c r="M12" s="5"/>
      <c r="N12" s="5"/>
      <c r="O12" s="5"/>
      <c r="P12" s="5"/>
      <c r="Q12" s="5">
        <v>0</v>
      </c>
      <c r="R12" s="5">
        <v>0</v>
      </c>
      <c r="S12" s="5">
        <v>5</v>
      </c>
      <c r="T12" s="5">
        <v>0</v>
      </c>
      <c r="U12" s="5">
        <v>0</v>
      </c>
      <c r="V12" s="5">
        <v>4</v>
      </c>
      <c r="W12" s="49">
        <f t="shared" si="0"/>
        <v>18</v>
      </c>
      <c r="X12" s="50">
        <f t="shared" si="1"/>
        <v>18</v>
      </c>
      <c r="Y12" s="5">
        <v>0</v>
      </c>
      <c r="Z12" s="26">
        <v>100</v>
      </c>
    </row>
    <row r="13" s="48" customFormat="1" ht="54">
      <c r="A13" s="23" t="s">
        <v>30</v>
      </c>
      <c r="B13" s="24" t="s">
        <v>89</v>
      </c>
      <c r="C13" s="25" t="s">
        <v>83</v>
      </c>
      <c r="D13" s="44" t="s">
        <v>43</v>
      </c>
      <c r="E13" s="25">
        <v>0</v>
      </c>
      <c r="F13" s="25">
        <v>0</v>
      </c>
      <c r="G13" s="45">
        <f>SUM(E14:G18)/SUM($W$8:$W$12)</f>
        <v>1.100662534729643e-002</v>
      </c>
      <c r="H13" s="25">
        <v>0</v>
      </c>
      <c r="I13" s="24">
        <v>0</v>
      </c>
      <c r="J13" s="45">
        <f>SUM(H14:J18)/SUM($W$8:$W$12)</f>
        <v>5.033126736482154e-002</v>
      </c>
      <c r="K13" s="24"/>
      <c r="L13" s="24"/>
      <c r="M13" s="25"/>
      <c r="N13" s="24"/>
      <c r="O13" s="25"/>
      <c r="P13" s="25"/>
      <c r="Q13" s="25"/>
      <c r="R13" s="25"/>
      <c r="S13" s="45">
        <f>SUM(Q14:S18)/SUM($W$8:$W$12)</f>
        <v>1.100662534729643e-002</v>
      </c>
      <c r="T13" s="25"/>
      <c r="U13" s="25"/>
      <c r="V13" s="45">
        <f>SUM(T14:V18)/SUM($W$8:$W$12)</f>
        <v>5.033126736482154e-002</v>
      </c>
      <c r="W13" s="46">
        <v>100</v>
      </c>
      <c r="X13" s="47">
        <f>SUM(X14:X17)</f>
        <v>1148</v>
      </c>
      <c r="Y13" s="47">
        <f>SUM(Y14:Y17)</f>
        <v>0</v>
      </c>
      <c r="Z13" s="26">
        <v>85.010000000000005</v>
      </c>
    </row>
    <row r="14" s="48" customFormat="1" ht="54">
      <c r="A14" s="13" t="s">
        <v>52</v>
      </c>
      <c r="B14" s="3" t="s">
        <v>53</v>
      </c>
      <c r="C14" s="5" t="s">
        <v>54</v>
      </c>
      <c r="D14" s="52" t="s">
        <v>43</v>
      </c>
      <c r="E14" s="5">
        <v>0</v>
      </c>
      <c r="F14" s="5">
        <v>0</v>
      </c>
      <c r="G14" s="5">
        <v>30</v>
      </c>
      <c r="H14" s="5">
        <v>0</v>
      </c>
      <c r="I14" s="5">
        <v>0</v>
      </c>
      <c r="J14" s="5">
        <v>17</v>
      </c>
      <c r="K14" s="5"/>
      <c r="L14" s="5"/>
      <c r="M14" s="5"/>
      <c r="N14" s="5"/>
      <c r="O14" s="5"/>
      <c r="P14" s="5"/>
      <c r="Q14" s="5">
        <v>0</v>
      </c>
      <c r="R14" s="5">
        <v>0</v>
      </c>
      <c r="S14" s="5">
        <v>30</v>
      </c>
      <c r="T14" s="5">
        <v>0</v>
      </c>
      <c r="U14" s="5">
        <v>0</v>
      </c>
      <c r="V14" s="5">
        <v>17</v>
      </c>
      <c r="W14" s="49">
        <f t="shared" ref="W14:W17" si="2">SUM(E14:V14)</f>
        <v>94</v>
      </c>
      <c r="X14" s="50">
        <f t="shared" si="1"/>
        <v>94</v>
      </c>
      <c r="Y14" s="5">
        <v>0</v>
      </c>
      <c r="Z14" s="26">
        <v>83.930000000000007</v>
      </c>
      <c r="AC14" s="53"/>
    </row>
    <row r="15" s="48" customFormat="1" ht="63">
      <c r="A15" s="13" t="s">
        <v>55</v>
      </c>
      <c r="B15" s="3" t="s">
        <v>56</v>
      </c>
      <c r="C15" s="5" t="s">
        <v>57</v>
      </c>
      <c r="D15" s="5" t="s">
        <v>19</v>
      </c>
      <c r="E15" s="5">
        <v>22</v>
      </c>
      <c r="F15" s="5">
        <v>17</v>
      </c>
      <c r="G15" s="5">
        <v>27</v>
      </c>
      <c r="H15" s="5">
        <v>21</v>
      </c>
      <c r="I15" s="5">
        <v>20</v>
      </c>
      <c r="J15" s="5">
        <v>15</v>
      </c>
      <c r="K15" s="5"/>
      <c r="L15" s="5"/>
      <c r="M15" s="5"/>
      <c r="N15" s="5"/>
      <c r="O15" s="5"/>
      <c r="P15" s="5"/>
      <c r="Q15" s="5">
        <v>22</v>
      </c>
      <c r="R15" s="5">
        <v>17</v>
      </c>
      <c r="S15" s="5">
        <v>27</v>
      </c>
      <c r="T15" s="5">
        <v>21</v>
      </c>
      <c r="U15" s="5">
        <v>20</v>
      </c>
      <c r="V15" s="5">
        <v>15</v>
      </c>
      <c r="W15" s="49">
        <f t="shared" si="2"/>
        <v>244</v>
      </c>
      <c r="X15" s="50">
        <f t="shared" si="1"/>
        <v>244</v>
      </c>
      <c r="Y15" s="5">
        <v>0</v>
      </c>
      <c r="Z15" s="26">
        <v>104.27</v>
      </c>
    </row>
    <row r="16" s="48" customFormat="1" ht="45">
      <c r="A16" s="13" t="s">
        <v>58</v>
      </c>
      <c r="B16" s="3" t="s">
        <v>59</v>
      </c>
      <c r="C16" s="5" t="s">
        <v>60</v>
      </c>
      <c r="D16" s="5" t="s">
        <v>19</v>
      </c>
      <c r="E16" s="5">
        <v>3</v>
      </c>
      <c r="F16" s="5">
        <v>2</v>
      </c>
      <c r="G16" s="5">
        <v>2</v>
      </c>
      <c r="H16" s="5">
        <v>2</v>
      </c>
      <c r="I16" s="5">
        <v>3</v>
      </c>
      <c r="J16" s="5">
        <v>2</v>
      </c>
      <c r="K16" s="5"/>
      <c r="L16" s="5"/>
      <c r="M16" s="5"/>
      <c r="N16" s="5"/>
      <c r="O16" s="5"/>
      <c r="P16" s="5"/>
      <c r="Q16" s="5">
        <v>3</v>
      </c>
      <c r="R16" s="5">
        <v>2</v>
      </c>
      <c r="S16" s="5">
        <v>2</v>
      </c>
      <c r="T16" s="5">
        <v>2</v>
      </c>
      <c r="U16" s="5">
        <v>3</v>
      </c>
      <c r="V16" s="5">
        <v>2</v>
      </c>
      <c r="W16" s="49">
        <f t="shared" si="2"/>
        <v>28</v>
      </c>
      <c r="X16" s="50">
        <f t="shared" si="1"/>
        <v>28</v>
      </c>
      <c r="Y16" s="5">
        <v>0</v>
      </c>
      <c r="Z16" s="26">
        <v>100</v>
      </c>
    </row>
    <row r="17" s="48" customFormat="1" ht="54">
      <c r="A17" s="13" t="s">
        <v>61</v>
      </c>
      <c r="B17" s="11" t="s">
        <v>90</v>
      </c>
      <c r="C17" s="5" t="s">
        <v>62</v>
      </c>
      <c r="D17" s="52" t="s">
        <v>43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391</v>
      </c>
      <c r="K17" s="5"/>
      <c r="L17" s="5"/>
      <c r="M17" s="5"/>
      <c r="N17" s="5"/>
      <c r="O17" s="5"/>
      <c r="P17" s="5"/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391</v>
      </c>
      <c r="W17" s="49">
        <f t="shared" si="2"/>
        <v>782</v>
      </c>
      <c r="X17" s="50">
        <f t="shared" si="1"/>
        <v>782</v>
      </c>
      <c r="Y17" s="5">
        <v>0</v>
      </c>
      <c r="Z17" s="26">
        <v>81.459999999999994</v>
      </c>
    </row>
    <row r="18" ht="15.7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36"/>
      <c r="B20" s="36"/>
      <c r="C20" s="36"/>
      <c r="D20" s="36"/>
      <c r="E20" s="36"/>
      <c r="F20" s="37"/>
      <c r="G20" s="37"/>
      <c r="H20" s="37"/>
      <c r="I20" s="37"/>
      <c r="J20" s="37"/>
      <c r="K20" s="37"/>
    </row>
    <row r="21" ht="54.75" customHeight="1">
      <c r="A21" s="37"/>
      <c r="B21" s="38"/>
      <c r="C21" s="39"/>
      <c r="D21" s="40"/>
      <c r="E21" s="39"/>
      <c r="F21" s="41"/>
      <c r="G21" s="41"/>
      <c r="H21" s="37"/>
      <c r="I21" s="37"/>
      <c r="J21" s="37"/>
      <c r="K21" s="41"/>
    </row>
    <row r="22" ht="12.7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ht="12.7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ht="12.7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ht="12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ht="12.7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ht="12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</sheetData>
  <mergeCells count="10">
    <mergeCell ref="A2:C4"/>
    <mergeCell ref="A5:C5"/>
    <mergeCell ref="D2:Z3"/>
    <mergeCell ref="E6:P6"/>
    <mergeCell ref="Y6:Y7"/>
    <mergeCell ref="Z6:Z7"/>
    <mergeCell ref="W6:W7"/>
    <mergeCell ref="A6:A7"/>
    <mergeCell ref="B6:D6"/>
    <mergeCell ref="X6:X7"/>
  </mergeCells>
  <pageMargins left="0.51181102362204722" right="0.31496062992125984" top="0.74803149606299213" bottom="0.74803149606299213" header="0.31496062992125984" footer="0.31496062992125984"/>
  <pageSetup orientation="landscape"/>
  <headerFooter>
    <oddFooter>&amp;LPrograma Presupuestario 2025&amp;R&amp;P de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10" zoomScaleNormal="110" workbookViewId="0">
      <pane ySplit="6" topLeftCell="A12" activePane="bottomLeft" state="frozen"/>
      <selection pane="bottomLeft" activeCell="D12" sqref="D12"/>
    </sheetView>
  </sheetViews>
  <sheetFormatPr baseColWidth="10" defaultRowHeight="15"/>
  <cols>
    <col customWidth="1" min="1" max="1" style="58" width="5.85546875"/>
    <col customWidth="1" min="2" max="2" width="18"/>
    <col customWidth="1" min="3" max="3" width="7.5703125"/>
    <col customWidth="1" min="4" max="4" width="5.7109375"/>
    <col customWidth="1" min="5" max="16" width="5.140625"/>
    <col customWidth="1" min="17" max="17" width="6.5703125"/>
    <col customWidth="1" min="18" max="18" width="8.140625"/>
    <col customWidth="1" min="19" max="19" width="5.85546875"/>
    <col customWidth="1" min="20" max="20" style="1" width="7.85546875"/>
  </cols>
  <sheetData>
    <row r="1">
      <c r="A1" s="81"/>
      <c r="B1" s="81"/>
      <c r="C1" s="81"/>
      <c r="E1" s="84" t="s">
        <v>64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7"/>
    </row>
    <row r="2">
      <c r="A2" s="81"/>
      <c r="B2" s="81"/>
      <c r="C2" s="81"/>
      <c r="D2" s="9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27"/>
      <c r="S2" s="9"/>
      <c r="T2" s="9"/>
    </row>
    <row r="3">
      <c r="A3" s="81"/>
      <c r="B3" s="81"/>
      <c r="C3" s="81"/>
      <c r="D3" s="7"/>
      <c r="E3" s="8"/>
      <c r="F3" s="8"/>
      <c r="G3" s="8"/>
      <c r="H3" s="83" t="s">
        <v>0</v>
      </c>
      <c r="I3" s="83"/>
      <c r="J3" s="83"/>
      <c r="K3" s="8"/>
      <c r="L3" s="8"/>
      <c r="M3" s="8"/>
      <c r="N3" s="8"/>
      <c r="O3" s="8"/>
      <c r="P3" s="8"/>
      <c r="Q3" s="8"/>
      <c r="R3" s="8" t="s">
        <v>96</v>
      </c>
      <c r="S3" s="8"/>
    </row>
    <row r="4">
      <c r="A4" s="60" t="s">
        <v>1</v>
      </c>
      <c r="B4" s="60"/>
      <c r="C4" s="60"/>
      <c r="D4" s="10"/>
      <c r="E4" s="10"/>
      <c r="F4" s="10"/>
      <c r="G4" s="10"/>
      <c r="H4" s="33" t="s">
        <v>2</v>
      </c>
      <c r="I4" s="33"/>
      <c r="J4" s="33"/>
      <c r="K4" s="10"/>
      <c r="L4" s="10"/>
      <c r="M4" s="10"/>
      <c r="N4" s="10"/>
      <c r="O4" s="10"/>
      <c r="P4" s="10"/>
      <c r="Q4" s="10"/>
      <c r="R4" s="10"/>
      <c r="S4" s="10"/>
      <c r="T4" s="10"/>
    </row>
    <row r="5">
      <c r="A5" s="77" t="s">
        <v>3</v>
      </c>
      <c r="B5" s="78" t="s">
        <v>4</v>
      </c>
      <c r="C5" s="79"/>
      <c r="D5" s="80"/>
      <c r="E5" s="85" t="s">
        <v>63</v>
      </c>
      <c r="F5" s="85"/>
      <c r="G5" s="85"/>
      <c r="H5" s="85"/>
      <c r="I5" s="85"/>
      <c r="J5" s="85"/>
      <c r="K5" s="32"/>
      <c r="L5" s="32"/>
      <c r="M5" s="32"/>
      <c r="N5" s="32"/>
      <c r="O5" s="32"/>
      <c r="P5" s="32"/>
      <c r="Q5" s="82" t="s">
        <v>92</v>
      </c>
      <c r="R5" s="75" t="s">
        <v>95</v>
      </c>
      <c r="S5" s="73" t="s">
        <v>97</v>
      </c>
      <c r="T5" s="75" t="s">
        <v>93</v>
      </c>
    </row>
    <row r="6" ht="18">
      <c r="A6" s="77"/>
      <c r="B6" s="16" t="s">
        <v>5</v>
      </c>
      <c r="C6" s="17" t="s">
        <v>6</v>
      </c>
      <c r="D6" s="18" t="s">
        <v>65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30" t="s">
        <v>13</v>
      </c>
      <c r="L6" s="30" t="s">
        <v>14</v>
      </c>
      <c r="M6" s="30" t="s">
        <v>94</v>
      </c>
      <c r="N6" s="30" t="s">
        <v>15</v>
      </c>
      <c r="O6" s="30" t="s">
        <v>16</v>
      </c>
      <c r="P6" s="30" t="s">
        <v>17</v>
      </c>
      <c r="Q6" s="82"/>
      <c r="R6" s="76"/>
      <c r="S6" s="74"/>
      <c r="T6" s="76"/>
    </row>
    <row r="7" ht="36">
      <c r="A7" s="54" t="s">
        <v>18</v>
      </c>
      <c r="B7" s="19" t="s">
        <v>67</v>
      </c>
      <c r="C7" s="20" t="s">
        <v>83</v>
      </c>
      <c r="D7" s="20" t="s">
        <v>43</v>
      </c>
      <c r="E7" s="20">
        <v>0</v>
      </c>
      <c r="F7" s="20">
        <v>0</v>
      </c>
      <c r="G7" s="34">
        <f>SUM(E8:G12)/SUM($Q$8:$Q$12)</f>
        <v>0.14559690767629713</v>
      </c>
      <c r="H7" s="20">
        <v>0</v>
      </c>
      <c r="I7" s="21">
        <v>0</v>
      </c>
      <c r="J7" s="34">
        <f>SUM(H8:J12)/SUM($Q$8:$Q$12)</f>
        <v>0.24705043704994148</v>
      </c>
      <c r="K7" s="20"/>
      <c r="L7" s="20"/>
      <c r="M7" s="34">
        <f>SUM(K8:M12)/SUM($Q$8:$Q$12)</f>
        <v>0.29914191066874551</v>
      </c>
      <c r="N7" s="20"/>
      <c r="O7" s="20"/>
      <c r="P7" s="34">
        <f>SUM(N8:P12)/SUM($Q$8:$Q$12)</f>
        <v>0.30821074460501585</v>
      </c>
      <c r="Q7" s="20">
        <v>100</v>
      </c>
      <c r="R7" s="20">
        <v>51.770000000000003</v>
      </c>
      <c r="S7" s="20">
        <v>48.520000000000003</v>
      </c>
      <c r="T7" s="28">
        <v>100.37</v>
      </c>
    </row>
    <row r="8" ht="30.75" customHeight="1">
      <c r="A8" s="55" t="s">
        <v>20</v>
      </c>
      <c r="B8" s="14" t="s">
        <v>68</v>
      </c>
      <c r="C8" s="4" t="s">
        <v>21</v>
      </c>
      <c r="D8" s="4" t="s">
        <v>19</v>
      </c>
      <c r="E8" s="4">
        <v>262</v>
      </c>
      <c r="F8" s="4">
        <f>+G8-2</f>
        <v>452</v>
      </c>
      <c r="G8" s="4">
        <f>+H8-3</f>
        <v>454</v>
      </c>
      <c r="H8" s="4">
        <f>+I8-4</f>
        <v>457</v>
      </c>
      <c r="I8" s="4">
        <f>+J8-5</f>
        <v>461</v>
      </c>
      <c r="J8" s="4">
        <f>+K8-6</f>
        <v>466</v>
      </c>
      <c r="K8" s="4">
        <f>ROUND(+E8*180%,0)</f>
        <v>472</v>
      </c>
      <c r="L8" s="4">
        <f>ROUND(+K8*101%,0)</f>
        <v>477</v>
      </c>
      <c r="M8" s="4">
        <f t="shared" ref="M8:P8" si="0">ROUND(+L8*101%,0)</f>
        <v>482</v>
      </c>
      <c r="N8" s="4">
        <f t="shared" si="0"/>
        <v>487</v>
      </c>
      <c r="O8" s="4">
        <f t="shared" si="0"/>
        <v>492</v>
      </c>
      <c r="P8" s="4">
        <f t="shared" si="0"/>
        <v>497</v>
      </c>
      <c r="Q8" s="20">
        <f>SUM(E8:P8)</f>
        <v>5459</v>
      </c>
      <c r="R8" s="4">
        <f t="shared" ref="R8:R28" si="1">SUM(E8:P8)</f>
        <v>5459</v>
      </c>
      <c r="S8" s="4">
        <v>0</v>
      </c>
      <c r="T8" s="22">
        <v>100.29000000000001</v>
      </c>
    </row>
    <row r="9" ht="30.75" customHeight="1">
      <c r="A9" s="55" t="s">
        <v>22</v>
      </c>
      <c r="B9" s="14" t="s">
        <v>23</v>
      </c>
      <c r="C9" s="4" t="s">
        <v>21</v>
      </c>
      <c r="D9" s="4" t="s">
        <v>19</v>
      </c>
      <c r="E9" s="4">
        <v>4589</v>
      </c>
      <c r="F9" s="4">
        <v>4320</v>
      </c>
      <c r="G9" s="4">
        <v>3517</v>
      </c>
      <c r="H9" s="4">
        <v>4138</v>
      </c>
      <c r="I9" s="4">
        <f t="shared" ref="I9:I12" si="2">+J9-5</f>
        <v>8249</v>
      </c>
      <c r="J9" s="4">
        <f t="shared" ref="J9:J12" si="3">+K9-6</f>
        <v>8254</v>
      </c>
      <c r="K9" s="4">
        <f>ROUND(+E9*180%,0)</f>
        <v>8260</v>
      </c>
      <c r="L9" s="4">
        <f t="shared" ref="L9:P9" si="4">ROUND(+K9*101%,0)</f>
        <v>8343</v>
      </c>
      <c r="M9" s="4">
        <f t="shared" si="4"/>
        <v>8426</v>
      </c>
      <c r="N9" s="4">
        <f t="shared" si="4"/>
        <v>8510</v>
      </c>
      <c r="O9" s="4">
        <f t="shared" si="4"/>
        <v>8595</v>
      </c>
      <c r="P9" s="4">
        <f t="shared" si="4"/>
        <v>8681</v>
      </c>
      <c r="Q9" s="20">
        <f>SUM(E9:P9)</f>
        <v>83882</v>
      </c>
      <c r="R9" s="4">
        <f t="shared" si="1"/>
        <v>83882</v>
      </c>
      <c r="S9" s="4">
        <v>0</v>
      </c>
      <c r="T9" s="22">
        <v>91.790000000000006</v>
      </c>
    </row>
    <row r="10" ht="30.75" customHeight="1">
      <c r="A10" s="55" t="s">
        <v>24</v>
      </c>
      <c r="B10" s="14" t="s">
        <v>69</v>
      </c>
      <c r="C10" s="4" t="s">
        <v>25</v>
      </c>
      <c r="D10" s="4" t="s">
        <v>19</v>
      </c>
      <c r="E10" s="4">
        <v>705</v>
      </c>
      <c r="F10" s="4">
        <v>652</v>
      </c>
      <c r="G10" s="4">
        <v>610</v>
      </c>
      <c r="H10" s="4">
        <v>605</v>
      </c>
      <c r="I10" s="4">
        <f t="shared" si="2"/>
        <v>1258</v>
      </c>
      <c r="J10" s="4">
        <f t="shared" si="3"/>
        <v>1263</v>
      </c>
      <c r="K10" s="4">
        <f>ROUND(+E10*180%,0)</f>
        <v>1269</v>
      </c>
      <c r="L10" s="4">
        <f t="shared" ref="L10:P10" si="5">ROUND(+K10*101%,0)</f>
        <v>1282</v>
      </c>
      <c r="M10" s="4">
        <f t="shared" si="5"/>
        <v>1295</v>
      </c>
      <c r="N10" s="4">
        <f t="shared" si="5"/>
        <v>1308</v>
      </c>
      <c r="O10" s="4">
        <f t="shared" si="5"/>
        <v>1321</v>
      </c>
      <c r="P10" s="4">
        <f t="shared" si="5"/>
        <v>1334</v>
      </c>
      <c r="Q10" s="20">
        <f>SUM(E10:P10)</f>
        <v>12902</v>
      </c>
      <c r="R10" s="4">
        <f t="shared" si="1"/>
        <v>12902</v>
      </c>
      <c r="S10" s="4">
        <v>0</v>
      </c>
      <c r="T10" s="22">
        <v>97.019999999999996</v>
      </c>
    </row>
    <row r="11" ht="30.75" customHeight="1">
      <c r="A11" s="55" t="s">
        <v>26</v>
      </c>
      <c r="B11" s="14" t="s">
        <v>27</v>
      </c>
      <c r="C11" s="4" t="s">
        <v>28</v>
      </c>
      <c r="D11" s="4" t="s">
        <v>19</v>
      </c>
      <c r="E11" s="4">
        <v>165</v>
      </c>
      <c r="F11" s="4">
        <v>119</v>
      </c>
      <c r="G11" s="4">
        <v>266</v>
      </c>
      <c r="H11" s="4">
        <v>211</v>
      </c>
      <c r="I11" s="4">
        <f t="shared" si="2"/>
        <v>286</v>
      </c>
      <c r="J11" s="4">
        <f t="shared" si="3"/>
        <v>291</v>
      </c>
      <c r="K11" s="4">
        <f>ROUND(+E11*180%,0)</f>
        <v>297</v>
      </c>
      <c r="L11" s="4">
        <f t="shared" ref="L11:P11" si="6">ROUND(+K11*101%,0)</f>
        <v>300</v>
      </c>
      <c r="M11" s="4">
        <f t="shared" si="6"/>
        <v>303</v>
      </c>
      <c r="N11" s="4">
        <f t="shared" si="6"/>
        <v>306</v>
      </c>
      <c r="O11" s="4">
        <f t="shared" si="6"/>
        <v>309</v>
      </c>
      <c r="P11" s="4">
        <f t="shared" si="6"/>
        <v>312</v>
      </c>
      <c r="Q11" s="20">
        <f>SUM(E11:P11)</f>
        <v>3165</v>
      </c>
      <c r="R11" s="4">
        <f t="shared" si="1"/>
        <v>3165</v>
      </c>
      <c r="S11" s="4">
        <v>0</v>
      </c>
      <c r="T11" s="22">
        <f>+S11/Q11</f>
        <v>0</v>
      </c>
    </row>
    <row r="12" ht="30.75" customHeight="1">
      <c r="A12" s="55" t="s">
        <v>29</v>
      </c>
      <c r="B12" s="14" t="s">
        <v>70</v>
      </c>
      <c r="C12" s="4" t="s">
        <v>25</v>
      </c>
      <c r="D12" s="4" t="s">
        <v>19</v>
      </c>
      <c r="E12" s="4">
        <v>8666</v>
      </c>
      <c r="F12" s="4">
        <v>6352</v>
      </c>
      <c r="G12" s="4">
        <v>7065</v>
      </c>
      <c r="H12" s="4">
        <v>7688</v>
      </c>
      <c r="I12" s="4">
        <f t="shared" si="2"/>
        <v>15588</v>
      </c>
      <c r="J12" s="4">
        <f t="shared" si="3"/>
        <v>15593</v>
      </c>
      <c r="K12" s="4">
        <f>ROUND(+E12*180%,0)</f>
        <v>15599</v>
      </c>
      <c r="L12" s="4">
        <f t="shared" ref="L12:P12" si="7">ROUND(+K12*101%,0)</f>
        <v>15755</v>
      </c>
      <c r="M12" s="4">
        <f t="shared" si="7"/>
        <v>15913</v>
      </c>
      <c r="N12" s="4">
        <f t="shared" si="7"/>
        <v>16072</v>
      </c>
      <c r="O12" s="4">
        <f t="shared" si="7"/>
        <v>16233</v>
      </c>
      <c r="P12" s="4">
        <f t="shared" si="7"/>
        <v>16395</v>
      </c>
      <c r="Q12" s="20">
        <f>SUM(E12:P12)</f>
        <v>156919</v>
      </c>
      <c r="R12" s="4">
        <f t="shared" si="1"/>
        <v>156919</v>
      </c>
      <c r="S12" s="4">
        <v>0</v>
      </c>
      <c r="T12" s="22">
        <f t="shared" ref="T12:T28" si="8">+S12/Q12</f>
        <v>0</v>
      </c>
    </row>
    <row r="13" ht="30.75" customHeight="1">
      <c r="A13" s="56" t="s">
        <v>30</v>
      </c>
      <c r="B13" s="19" t="s">
        <v>71</v>
      </c>
      <c r="C13" s="25" t="s">
        <v>83</v>
      </c>
      <c r="D13" s="20" t="s">
        <v>43</v>
      </c>
      <c r="E13" s="20">
        <v>0</v>
      </c>
      <c r="F13" s="20">
        <v>0</v>
      </c>
      <c r="G13" s="34">
        <f>SUM(E14:G18)/SUM($Q$8:$Q$12)</f>
        <v>7.1670091145783696e-002</v>
      </c>
      <c r="H13" s="20">
        <v>0</v>
      </c>
      <c r="I13" s="21">
        <v>0</v>
      </c>
      <c r="J13" s="34">
        <f>SUM(H14:J18)/SUM($Q$8:$Q$12)</f>
        <v>7.3858199880302067e-002</v>
      </c>
      <c r="K13" s="20"/>
      <c r="L13" s="20"/>
      <c r="M13" s="34">
        <f>SUM(K14:M18)/SUM($Q$8:$Q$12)</f>
        <v>0.12898405425289811</v>
      </c>
      <c r="N13" s="20"/>
      <c r="O13" s="20"/>
      <c r="P13" s="34">
        <f>SUM(N14:P18)/SUM($Q$8:$Q$12)</f>
        <v>0.13290282738719233</v>
      </c>
      <c r="Q13" s="20">
        <v>100</v>
      </c>
      <c r="R13" s="20">
        <f t="shared" si="1"/>
        <v>0.40741517266617622</v>
      </c>
      <c r="S13" s="20">
        <v>0</v>
      </c>
      <c r="T13" s="22">
        <f t="shared" si="8"/>
        <v>0</v>
      </c>
    </row>
    <row r="14" ht="30.75" customHeight="1">
      <c r="A14" s="55" t="s">
        <v>20</v>
      </c>
      <c r="B14" s="14" t="s">
        <v>72</v>
      </c>
      <c r="C14" s="4" t="s">
        <v>31</v>
      </c>
      <c r="D14" s="4" t="s">
        <v>19</v>
      </c>
      <c r="E14" s="4">
        <v>470</v>
      </c>
      <c r="F14" s="4">
        <v>475</v>
      </c>
      <c r="G14" s="4">
        <v>480</v>
      </c>
      <c r="H14" s="4">
        <v>485</v>
      </c>
      <c r="I14" s="4">
        <v>490</v>
      </c>
      <c r="J14" s="4">
        <v>495</v>
      </c>
      <c r="K14" s="4">
        <f>ROUND(+E14*180%,0)</f>
        <v>846</v>
      </c>
      <c r="L14" s="4">
        <f>ROUND(+K14*101%,0)</f>
        <v>854</v>
      </c>
      <c r="M14" s="4">
        <f t="shared" ref="M14:P14" si="9">ROUND(+L14*101%,0)</f>
        <v>863</v>
      </c>
      <c r="N14" s="4">
        <f t="shared" si="9"/>
        <v>872</v>
      </c>
      <c r="O14" s="4">
        <f t="shared" si="9"/>
        <v>881</v>
      </c>
      <c r="P14" s="4">
        <f t="shared" si="9"/>
        <v>890</v>
      </c>
      <c r="Q14" s="20">
        <f>SUM(E14:P14)</f>
        <v>8101</v>
      </c>
      <c r="R14" s="4">
        <f t="shared" si="1"/>
        <v>8101</v>
      </c>
      <c r="S14" s="4">
        <v>0</v>
      </c>
      <c r="T14" s="22">
        <f t="shared" si="8"/>
        <v>0</v>
      </c>
    </row>
    <row r="15" ht="30.75" customHeight="1">
      <c r="A15" s="55" t="s">
        <v>22</v>
      </c>
      <c r="B15" s="14" t="s">
        <v>73</v>
      </c>
      <c r="C15" s="5" t="s">
        <v>32</v>
      </c>
      <c r="D15" s="4" t="s">
        <v>19</v>
      </c>
      <c r="E15" s="4">
        <v>405</v>
      </c>
      <c r="F15" s="4">
        <v>409</v>
      </c>
      <c r="G15" s="4">
        <v>413</v>
      </c>
      <c r="H15" s="4">
        <v>417</v>
      </c>
      <c r="I15" s="4">
        <v>421</v>
      </c>
      <c r="J15" s="4">
        <v>425</v>
      </c>
      <c r="K15" s="4">
        <f>ROUND(+E15*180%,0)</f>
        <v>729</v>
      </c>
      <c r="L15" s="4">
        <f t="shared" ref="L15:P15" si="10">ROUND(+K15*101%,0)</f>
        <v>736</v>
      </c>
      <c r="M15" s="4">
        <f t="shared" si="10"/>
        <v>743</v>
      </c>
      <c r="N15" s="4">
        <f t="shared" si="10"/>
        <v>750</v>
      </c>
      <c r="O15" s="4">
        <f t="shared" si="10"/>
        <v>758</v>
      </c>
      <c r="P15" s="4">
        <f t="shared" si="10"/>
        <v>766</v>
      </c>
      <c r="Q15" s="20">
        <f>SUM(E15:P15)</f>
        <v>6972</v>
      </c>
      <c r="R15" s="4">
        <f t="shared" si="1"/>
        <v>6972</v>
      </c>
      <c r="S15" s="4">
        <v>0</v>
      </c>
      <c r="T15" s="22">
        <f t="shared" si="8"/>
        <v>0</v>
      </c>
    </row>
    <row r="16" ht="30.75" customHeight="1">
      <c r="A16" s="55" t="s">
        <v>24</v>
      </c>
      <c r="B16" s="14" t="s">
        <v>74</v>
      </c>
      <c r="C16" s="5" t="s">
        <v>33</v>
      </c>
      <c r="D16" s="4" t="s">
        <v>19</v>
      </c>
      <c r="E16" s="4">
        <v>3580</v>
      </c>
      <c r="F16" s="4">
        <v>3616</v>
      </c>
      <c r="G16" s="4">
        <v>3652</v>
      </c>
      <c r="H16" s="4">
        <v>3689</v>
      </c>
      <c r="I16" s="4">
        <v>3726</v>
      </c>
      <c r="J16" s="4">
        <v>3763</v>
      </c>
      <c r="K16" s="4">
        <f>ROUND(+E16*180%,0)</f>
        <v>6444</v>
      </c>
      <c r="L16" s="4">
        <f t="shared" ref="L16:P16" si="11">ROUND(+K16*101%,0)</f>
        <v>6508</v>
      </c>
      <c r="M16" s="4">
        <f t="shared" si="11"/>
        <v>6573</v>
      </c>
      <c r="N16" s="4">
        <f t="shared" si="11"/>
        <v>6639</v>
      </c>
      <c r="O16" s="4">
        <f t="shared" si="11"/>
        <v>6705</v>
      </c>
      <c r="P16" s="4">
        <f t="shared" si="11"/>
        <v>6772</v>
      </c>
      <c r="Q16" s="20">
        <f>SUM(E16:P16)</f>
        <v>61667</v>
      </c>
      <c r="R16" s="4">
        <f t="shared" si="1"/>
        <v>61667</v>
      </c>
      <c r="S16" s="4">
        <v>0</v>
      </c>
      <c r="T16" s="22">
        <f t="shared" si="8"/>
        <v>0</v>
      </c>
    </row>
    <row r="17" ht="30.75" customHeight="1">
      <c r="A17" s="55" t="s">
        <v>26</v>
      </c>
      <c r="B17" s="14" t="s">
        <v>75</v>
      </c>
      <c r="C17" s="4" t="s">
        <v>34</v>
      </c>
      <c r="D17" s="4" t="s">
        <v>19</v>
      </c>
      <c r="E17" s="4">
        <v>1598</v>
      </c>
      <c r="F17" s="4">
        <v>1614</v>
      </c>
      <c r="G17" s="4">
        <v>1630</v>
      </c>
      <c r="H17" s="4">
        <v>1646</v>
      </c>
      <c r="I17" s="4">
        <v>1662</v>
      </c>
      <c r="J17" s="4">
        <v>1679</v>
      </c>
      <c r="K17" s="4">
        <f>ROUND(+E17*180%,0)</f>
        <v>2876</v>
      </c>
      <c r="L17" s="4">
        <f t="shared" ref="L17:P17" si="12">ROUND(+K17*101%,0)</f>
        <v>2905</v>
      </c>
      <c r="M17" s="4">
        <f t="shared" si="12"/>
        <v>2934</v>
      </c>
      <c r="N17" s="4">
        <f t="shared" si="12"/>
        <v>2963</v>
      </c>
      <c r="O17" s="4">
        <f t="shared" si="12"/>
        <v>2993</v>
      </c>
      <c r="P17" s="4">
        <f t="shared" si="12"/>
        <v>3023</v>
      </c>
      <c r="Q17" s="20">
        <f>SUM(E17:P17)</f>
        <v>27523</v>
      </c>
      <c r="R17" s="4">
        <f t="shared" si="1"/>
        <v>27523</v>
      </c>
      <c r="S17" s="4">
        <v>0</v>
      </c>
      <c r="T17" s="22">
        <f t="shared" si="8"/>
        <v>0</v>
      </c>
    </row>
    <row r="18" ht="30.75" customHeight="1">
      <c r="A18" s="55" t="s">
        <v>29</v>
      </c>
      <c r="B18" s="14" t="s">
        <v>76</v>
      </c>
      <c r="C18" s="4" t="s">
        <v>28</v>
      </c>
      <c r="D18" s="4" t="s">
        <v>19</v>
      </c>
      <c r="E18" s="4">
        <v>151</v>
      </c>
      <c r="F18" s="4">
        <v>153</v>
      </c>
      <c r="G18" s="4">
        <v>155</v>
      </c>
      <c r="H18" s="4">
        <v>157</v>
      </c>
      <c r="I18" s="4">
        <v>159</v>
      </c>
      <c r="J18" s="4">
        <v>161</v>
      </c>
      <c r="K18" s="4">
        <f>ROUND(+E18*180%,0)</f>
        <v>272</v>
      </c>
      <c r="L18" s="4">
        <f t="shared" ref="L18:P18" si="13">ROUND(+K18*101%,0)</f>
        <v>275</v>
      </c>
      <c r="M18" s="4">
        <f t="shared" si="13"/>
        <v>278</v>
      </c>
      <c r="N18" s="4">
        <f t="shared" si="13"/>
        <v>281</v>
      </c>
      <c r="O18" s="4">
        <f t="shared" si="13"/>
        <v>284</v>
      </c>
      <c r="P18" s="4">
        <f t="shared" si="13"/>
        <v>287</v>
      </c>
      <c r="Q18" s="20">
        <f>SUM(E18:P18)</f>
        <v>2613</v>
      </c>
      <c r="R18" s="4">
        <f t="shared" si="1"/>
        <v>2613</v>
      </c>
      <c r="S18" s="4">
        <v>0</v>
      </c>
      <c r="T18" s="22">
        <f t="shared" si="8"/>
        <v>0</v>
      </c>
    </row>
    <row r="19" ht="30.75" customHeight="1">
      <c r="A19" s="56" t="s">
        <v>35</v>
      </c>
      <c r="B19" s="19" t="s">
        <v>77</v>
      </c>
      <c r="C19" s="20" t="s">
        <v>83</v>
      </c>
      <c r="D19" s="20" t="s">
        <v>43</v>
      </c>
      <c r="E19" s="20">
        <v>0</v>
      </c>
      <c r="F19" s="20">
        <v>0</v>
      </c>
      <c r="G19" s="34">
        <f>SUM(E20:G24)/SUM($Q$8:$Q$12)</f>
        <v>5.4984809036050429e-002</v>
      </c>
      <c r="H19" s="20">
        <v>0</v>
      </c>
      <c r="I19" s="21">
        <v>0</v>
      </c>
      <c r="J19" s="34">
        <f>SUM(H20:J24)/SUM($Q$8:$Q$12)</f>
        <v>5.662017253275492e-002</v>
      </c>
      <c r="K19" s="20"/>
      <c r="L19" s="20"/>
      <c r="M19" s="34">
        <f>SUM(K20:M24)/SUM($Q$8:$Q$12)</f>
        <v>9.8983329966034761e-002</v>
      </c>
      <c r="N19" s="20"/>
      <c r="O19" s="20"/>
      <c r="P19" s="34">
        <f>SUM(N20:P24)/SUM($Q$8:$Q$12)</f>
        <v>0.10197959035859824</v>
      </c>
      <c r="Q19" s="20">
        <v>100</v>
      </c>
      <c r="R19" s="20">
        <f t="shared" si="1"/>
        <v>0.31256790189343836</v>
      </c>
      <c r="S19" s="20">
        <v>0</v>
      </c>
      <c r="T19" s="22">
        <f t="shared" si="8"/>
        <v>0</v>
      </c>
    </row>
    <row r="20" ht="30.75" customHeight="1">
      <c r="A20" s="55" t="s">
        <v>20</v>
      </c>
      <c r="B20" s="14" t="s">
        <v>37</v>
      </c>
      <c r="C20" s="4" t="s">
        <v>21</v>
      </c>
      <c r="D20" s="4" t="s">
        <v>19</v>
      </c>
      <c r="E20" s="4">
        <v>1384</v>
      </c>
      <c r="F20" s="4">
        <v>1398</v>
      </c>
      <c r="G20" s="4">
        <v>1412</v>
      </c>
      <c r="H20" s="4">
        <v>1426</v>
      </c>
      <c r="I20" s="4">
        <v>1440</v>
      </c>
      <c r="J20" s="4">
        <v>1454</v>
      </c>
      <c r="K20" s="4">
        <f>ROUND(+E20*180%,0)</f>
        <v>2491</v>
      </c>
      <c r="L20" s="4">
        <f>ROUND(+K20*101%,0)</f>
        <v>2516</v>
      </c>
      <c r="M20" s="4">
        <f t="shared" ref="M20:P20" si="14">ROUND(+L20*101%,0)</f>
        <v>2541</v>
      </c>
      <c r="N20" s="4">
        <f t="shared" si="14"/>
        <v>2566</v>
      </c>
      <c r="O20" s="4">
        <f t="shared" si="14"/>
        <v>2592</v>
      </c>
      <c r="P20" s="4">
        <f t="shared" si="14"/>
        <v>2618</v>
      </c>
      <c r="Q20" s="20">
        <f>SUM(E20:P20)</f>
        <v>23838</v>
      </c>
      <c r="R20" s="4">
        <f t="shared" si="1"/>
        <v>23838</v>
      </c>
      <c r="S20" s="4">
        <v>0</v>
      </c>
      <c r="T20" s="22">
        <f t="shared" si="8"/>
        <v>0</v>
      </c>
    </row>
    <row r="21" ht="30.75" customHeight="1">
      <c r="A21" s="55" t="s">
        <v>22</v>
      </c>
      <c r="B21" s="14" t="s">
        <v>78</v>
      </c>
      <c r="C21" s="4" t="s">
        <v>36</v>
      </c>
      <c r="D21" s="4" t="s">
        <v>19</v>
      </c>
      <c r="E21" s="4">
        <v>513</v>
      </c>
      <c r="F21" s="4">
        <v>518</v>
      </c>
      <c r="G21" s="4">
        <v>523</v>
      </c>
      <c r="H21" s="4">
        <v>528</v>
      </c>
      <c r="I21" s="4">
        <v>533</v>
      </c>
      <c r="J21" s="4">
        <v>538</v>
      </c>
      <c r="K21" s="4">
        <f>ROUND(+E21*180%,0)</f>
        <v>923</v>
      </c>
      <c r="L21" s="4">
        <f t="shared" ref="L21:P21" si="15">ROUND(+K21*101%,0)</f>
        <v>932</v>
      </c>
      <c r="M21" s="4">
        <f t="shared" si="15"/>
        <v>941</v>
      </c>
      <c r="N21" s="4">
        <f t="shared" si="15"/>
        <v>950</v>
      </c>
      <c r="O21" s="4">
        <f t="shared" si="15"/>
        <v>960</v>
      </c>
      <c r="P21" s="4">
        <f t="shared" si="15"/>
        <v>970</v>
      </c>
      <c r="Q21" s="20">
        <f>SUM(E21:P21)</f>
        <v>8829</v>
      </c>
      <c r="R21" s="4">
        <f t="shared" si="1"/>
        <v>8829</v>
      </c>
      <c r="S21" s="4">
        <v>0</v>
      </c>
      <c r="T21" s="22">
        <f t="shared" si="8"/>
        <v>0</v>
      </c>
    </row>
    <row r="22" ht="30.75" customHeight="1">
      <c r="A22" s="55" t="s">
        <v>24</v>
      </c>
      <c r="B22" s="14" t="s">
        <v>38</v>
      </c>
      <c r="C22" s="4" t="s">
        <v>36</v>
      </c>
      <c r="D22" s="4" t="s">
        <v>19</v>
      </c>
      <c r="E22" s="4">
        <v>902</v>
      </c>
      <c r="F22" s="4">
        <v>911</v>
      </c>
      <c r="G22" s="4">
        <v>920</v>
      </c>
      <c r="H22" s="4">
        <v>929</v>
      </c>
      <c r="I22" s="4">
        <v>938</v>
      </c>
      <c r="J22" s="4">
        <v>947</v>
      </c>
      <c r="K22" s="4">
        <f>ROUND(+E22*180%,0)</f>
        <v>1624</v>
      </c>
      <c r="L22" s="4">
        <f t="shared" ref="L22:P22" si="16">ROUND(+K22*101%,0)</f>
        <v>1640</v>
      </c>
      <c r="M22" s="4">
        <f t="shared" si="16"/>
        <v>1656</v>
      </c>
      <c r="N22" s="4">
        <f t="shared" si="16"/>
        <v>1673</v>
      </c>
      <c r="O22" s="4">
        <f t="shared" si="16"/>
        <v>1690</v>
      </c>
      <c r="P22" s="4">
        <f t="shared" si="16"/>
        <v>1707</v>
      </c>
      <c r="Q22" s="20">
        <f>SUM(E22:P22)</f>
        <v>15537</v>
      </c>
      <c r="R22" s="4">
        <f t="shared" si="1"/>
        <v>15537</v>
      </c>
      <c r="S22" s="4">
        <v>0</v>
      </c>
      <c r="T22" s="22">
        <f t="shared" si="8"/>
        <v>0</v>
      </c>
    </row>
    <row r="23" ht="30.75" customHeight="1">
      <c r="A23" s="55" t="s">
        <v>26</v>
      </c>
      <c r="B23" s="14" t="s">
        <v>79</v>
      </c>
      <c r="C23" s="12" t="s">
        <v>36</v>
      </c>
      <c r="D23" s="4" t="s">
        <v>19</v>
      </c>
      <c r="E23" s="4">
        <v>1631</v>
      </c>
      <c r="F23" s="4">
        <v>1647</v>
      </c>
      <c r="G23" s="4">
        <v>1663</v>
      </c>
      <c r="H23" s="4">
        <v>1680</v>
      </c>
      <c r="I23" s="4">
        <v>1697</v>
      </c>
      <c r="J23" s="4">
        <v>1714</v>
      </c>
      <c r="K23" s="4">
        <f>ROUND(+E23*180%,0)</f>
        <v>2936</v>
      </c>
      <c r="L23" s="4">
        <f t="shared" ref="L23:P23" si="17">ROUND(+K23*101%,0)</f>
        <v>2965</v>
      </c>
      <c r="M23" s="4">
        <f t="shared" si="17"/>
        <v>2995</v>
      </c>
      <c r="N23" s="4">
        <f t="shared" si="17"/>
        <v>3025</v>
      </c>
      <c r="O23" s="4">
        <f t="shared" si="17"/>
        <v>3055</v>
      </c>
      <c r="P23" s="4">
        <f t="shared" si="17"/>
        <v>3086</v>
      </c>
      <c r="Q23" s="20">
        <f>SUM(E23:P23)</f>
        <v>28094</v>
      </c>
      <c r="R23" s="4">
        <f t="shared" si="1"/>
        <v>28094</v>
      </c>
      <c r="S23" s="4">
        <v>0</v>
      </c>
      <c r="T23" s="22">
        <f t="shared" si="8"/>
        <v>0</v>
      </c>
    </row>
    <row r="24" ht="30.75" customHeight="1">
      <c r="A24" s="55" t="s">
        <v>29</v>
      </c>
      <c r="B24" s="14" t="s">
        <v>39</v>
      </c>
      <c r="C24" s="4" t="s">
        <v>36</v>
      </c>
      <c r="D24" s="4" t="s">
        <v>19</v>
      </c>
      <c r="E24" s="4">
        <v>331</v>
      </c>
      <c r="F24" s="4">
        <v>334</v>
      </c>
      <c r="G24" s="4">
        <v>337</v>
      </c>
      <c r="H24" s="4">
        <v>340</v>
      </c>
      <c r="I24" s="4">
        <v>343</v>
      </c>
      <c r="J24" s="4">
        <v>346</v>
      </c>
      <c r="K24" s="4">
        <f>ROUND(+E24*180%,0)</f>
        <v>596</v>
      </c>
      <c r="L24" s="4">
        <f t="shared" ref="L24:P24" si="18">ROUND(+K24*101%,0)</f>
        <v>602</v>
      </c>
      <c r="M24" s="4">
        <f t="shared" si="18"/>
        <v>608</v>
      </c>
      <c r="N24" s="4">
        <f t="shared" si="18"/>
        <v>614</v>
      </c>
      <c r="O24" s="4">
        <f t="shared" si="18"/>
        <v>620</v>
      </c>
      <c r="P24" s="4">
        <f t="shared" si="18"/>
        <v>626</v>
      </c>
      <c r="Q24" s="20">
        <f>SUM(E24:P24)</f>
        <v>5697</v>
      </c>
      <c r="R24" s="4">
        <f t="shared" si="1"/>
        <v>5697</v>
      </c>
      <c r="S24" s="4">
        <v>0</v>
      </c>
      <c r="T24" s="22">
        <f t="shared" si="8"/>
        <v>0</v>
      </c>
    </row>
    <row r="25" ht="30.75" customHeight="1">
      <c r="A25" s="56" t="s">
        <v>30</v>
      </c>
      <c r="B25" s="19" t="s">
        <v>80</v>
      </c>
      <c r="C25" s="20" t="s">
        <v>83</v>
      </c>
      <c r="D25" s="20" t="s">
        <v>43</v>
      </c>
      <c r="E25" s="20">
        <v>0</v>
      </c>
      <c r="F25" s="20">
        <v>0</v>
      </c>
      <c r="G25" s="34">
        <f>SUM(E26:G30)/SUM($Q$8:$Q$12)</f>
        <v>1.4981301962817401e-003</v>
      </c>
      <c r="H25" s="20">
        <v>0</v>
      </c>
      <c r="I25" s="21">
        <v>0</v>
      </c>
      <c r="J25" s="34">
        <f>SUM(H26:J30)/SUM($Q$8:$Q$12)</f>
        <v>1.5324385213874286e-003</v>
      </c>
      <c r="K25" s="20"/>
      <c r="L25" s="20"/>
      <c r="M25" s="34">
        <f>SUM(K26:M30)/SUM($Q$8:$Q$12)</f>
        <v>2.6989215749808446e-003</v>
      </c>
      <c r="N25" s="20"/>
      <c r="O25" s="20"/>
      <c r="P25" s="34">
        <f>SUM(N26:P30)/SUM($Q$8:$Q$12)</f>
        <v>2.767538225192222e-003</v>
      </c>
      <c r="Q25" s="20">
        <v>100</v>
      </c>
      <c r="R25" s="20">
        <f t="shared" si="1"/>
        <v>8.4970285178422363e-003</v>
      </c>
      <c r="S25" s="20">
        <v>0</v>
      </c>
      <c r="T25" s="22">
        <f t="shared" si="8"/>
        <v>0</v>
      </c>
    </row>
    <row r="26" ht="30.75" customHeight="1">
      <c r="A26" s="55" t="s">
        <v>20</v>
      </c>
      <c r="B26" s="15" t="s">
        <v>40</v>
      </c>
      <c r="C26" s="4" t="s">
        <v>36</v>
      </c>
      <c r="D26" s="4" t="s">
        <v>19</v>
      </c>
      <c r="E26" s="4">
        <v>22</v>
      </c>
      <c r="F26" s="4">
        <v>22</v>
      </c>
      <c r="G26" s="4">
        <v>22</v>
      </c>
      <c r="H26" s="4">
        <v>22</v>
      </c>
      <c r="I26" s="4">
        <v>22</v>
      </c>
      <c r="J26" s="4">
        <v>22</v>
      </c>
      <c r="K26" s="4">
        <f>ROUND(+E26*180%,0)</f>
        <v>40</v>
      </c>
      <c r="L26" s="4">
        <f>ROUND(+K26*101%,0)</f>
        <v>40</v>
      </c>
      <c r="M26" s="4">
        <f t="shared" ref="M26:P26" si="19">ROUND(+L26*101%,0)</f>
        <v>40</v>
      </c>
      <c r="N26" s="4">
        <f t="shared" si="19"/>
        <v>40</v>
      </c>
      <c r="O26" s="4">
        <f t="shared" si="19"/>
        <v>40</v>
      </c>
      <c r="P26" s="4">
        <f t="shared" si="19"/>
        <v>40</v>
      </c>
      <c r="Q26" s="20">
        <f>SUM(E26:P26)</f>
        <v>372</v>
      </c>
      <c r="R26" s="4">
        <f t="shared" si="1"/>
        <v>372</v>
      </c>
      <c r="S26" s="4">
        <v>0</v>
      </c>
      <c r="T26" s="22">
        <f t="shared" si="8"/>
        <v>0</v>
      </c>
    </row>
    <row r="27" ht="30.75" customHeight="1">
      <c r="A27" s="55" t="s">
        <v>22</v>
      </c>
      <c r="B27" s="14" t="s">
        <v>81</v>
      </c>
      <c r="C27" s="4" t="s">
        <v>21</v>
      </c>
      <c r="D27" s="4" t="s">
        <v>19</v>
      </c>
      <c r="E27" s="4">
        <v>99</v>
      </c>
      <c r="F27" s="4">
        <v>100</v>
      </c>
      <c r="G27" s="4">
        <v>101</v>
      </c>
      <c r="H27" s="4">
        <v>102</v>
      </c>
      <c r="I27" s="4">
        <v>103</v>
      </c>
      <c r="J27" s="4">
        <v>104</v>
      </c>
      <c r="K27" s="4">
        <f>ROUND(+E27*180%,0)</f>
        <v>178</v>
      </c>
      <c r="L27" s="4">
        <f t="shared" ref="L27:P27" si="20">ROUND(+K27*101%,0)</f>
        <v>180</v>
      </c>
      <c r="M27" s="4">
        <f t="shared" si="20"/>
        <v>182</v>
      </c>
      <c r="N27" s="4">
        <f t="shared" si="20"/>
        <v>184</v>
      </c>
      <c r="O27" s="4">
        <f t="shared" si="20"/>
        <v>186</v>
      </c>
      <c r="P27" s="4">
        <f t="shared" si="20"/>
        <v>188</v>
      </c>
      <c r="Q27" s="20">
        <f>SUM(E27:P27)</f>
        <v>1707</v>
      </c>
      <c r="R27" s="4">
        <f t="shared" si="1"/>
        <v>1707</v>
      </c>
      <c r="S27" s="4">
        <v>0</v>
      </c>
      <c r="T27" s="22">
        <f t="shared" si="8"/>
        <v>0</v>
      </c>
    </row>
    <row r="28" ht="30.75" customHeight="1">
      <c r="A28" s="55" t="s">
        <v>24</v>
      </c>
      <c r="B28" s="14" t="s">
        <v>82</v>
      </c>
      <c r="C28" s="5" t="s">
        <v>84</v>
      </c>
      <c r="D28" s="4" t="s">
        <v>19</v>
      </c>
      <c r="E28" s="4">
        <v>9</v>
      </c>
      <c r="F28" s="4">
        <v>9</v>
      </c>
      <c r="G28" s="4">
        <v>9</v>
      </c>
      <c r="H28" s="4">
        <v>9</v>
      </c>
      <c r="I28" s="4">
        <v>9</v>
      </c>
      <c r="J28" s="4">
        <v>9</v>
      </c>
      <c r="K28" s="4">
        <f>ROUND(+E28*180%,0)</f>
        <v>16</v>
      </c>
      <c r="L28" s="4">
        <f t="shared" ref="L28:P28" si="21">ROUND(+K28*101%,0)</f>
        <v>16</v>
      </c>
      <c r="M28" s="4">
        <f t="shared" si="21"/>
        <v>16</v>
      </c>
      <c r="N28" s="4">
        <f t="shared" si="21"/>
        <v>16</v>
      </c>
      <c r="O28" s="4">
        <f t="shared" si="21"/>
        <v>16</v>
      </c>
      <c r="P28" s="4">
        <f t="shared" si="21"/>
        <v>16</v>
      </c>
      <c r="Q28" s="20">
        <f>SUM(E28:P28)</f>
        <v>150</v>
      </c>
      <c r="R28" s="4">
        <f t="shared" si="1"/>
        <v>150</v>
      </c>
      <c r="S28" s="4">
        <v>0</v>
      </c>
      <c r="T28" s="22">
        <f t="shared" si="8"/>
        <v>0</v>
      </c>
    </row>
    <row r="32" ht="54.75" customHeight="1">
      <c r="A32" s="57"/>
      <c r="B32" s="38"/>
      <c r="C32" s="39"/>
      <c r="D32" s="40"/>
      <c r="E32" s="39"/>
      <c r="F32" s="41"/>
      <c r="G32" s="41"/>
      <c r="H32" s="37"/>
      <c r="I32" s="37"/>
      <c r="J32" s="37"/>
      <c r="T32"/>
    </row>
    <row r="33" ht="12.75" customHeight="1">
      <c r="A33" s="57"/>
      <c r="B33" s="37"/>
      <c r="C33" s="37"/>
      <c r="D33" s="37"/>
      <c r="E33" s="37"/>
      <c r="F33" s="37"/>
      <c r="G33" s="37"/>
      <c r="H33" s="37"/>
      <c r="I33" s="37"/>
      <c r="J33" s="37"/>
      <c r="T33"/>
    </row>
    <row r="34" ht="12.75" customHeight="1">
      <c r="A34" s="57"/>
      <c r="B34" s="37"/>
      <c r="C34" s="37"/>
      <c r="D34" s="37"/>
      <c r="E34" s="37"/>
      <c r="F34" s="37"/>
      <c r="G34" s="37"/>
      <c r="H34" s="37"/>
      <c r="I34" s="37"/>
      <c r="J34" s="37"/>
      <c r="T34"/>
    </row>
    <row r="35" ht="12.75" customHeight="1">
      <c r="A35" s="57"/>
      <c r="B35" s="37"/>
      <c r="C35" s="37"/>
      <c r="D35" s="37"/>
      <c r="E35" s="37"/>
      <c r="F35" s="37"/>
      <c r="G35" s="37"/>
      <c r="H35" s="37"/>
      <c r="I35" s="37"/>
      <c r="J35" s="37"/>
      <c r="T35"/>
    </row>
    <row r="36" ht="12.75" customHeight="1">
      <c r="A36" s="57"/>
      <c r="B36" s="37"/>
      <c r="C36" s="37"/>
      <c r="D36" s="37"/>
      <c r="E36" s="37"/>
      <c r="F36" s="37"/>
      <c r="G36" s="37"/>
      <c r="H36" s="37"/>
      <c r="I36" s="37"/>
      <c r="J36" s="37"/>
      <c r="T36"/>
    </row>
    <row r="37" ht="12.75" customHeight="1">
      <c r="A37" s="57"/>
      <c r="B37" s="37"/>
      <c r="C37" s="37"/>
      <c r="D37" s="37"/>
      <c r="E37" s="37"/>
      <c r="F37" s="37"/>
      <c r="G37" s="37"/>
      <c r="H37" s="37"/>
      <c r="I37" s="37"/>
      <c r="J37" s="37"/>
      <c r="T37"/>
    </row>
  </sheetData>
  <mergeCells count="12">
    <mergeCell ref="S5:S6"/>
    <mergeCell ref="T5:T6"/>
    <mergeCell ref="A5:A6"/>
    <mergeCell ref="B5:D5"/>
    <mergeCell ref="A1:B3"/>
    <mergeCell ref="A4:C4"/>
    <mergeCell ref="Q5:Q6"/>
    <mergeCell ref="H3:J3"/>
    <mergeCell ref="C1:C3"/>
    <mergeCell ref="E1:Q2"/>
    <mergeCell ref="E5:J5"/>
    <mergeCell ref="R5:R6"/>
  </mergeCells>
  <pageMargins left="0.70866141732283472" right="0.51181102362204722" top="0.55118110236220474" bottom="0.55118110236220474" header="0.31496062992125984" footer="0.31496062992125984"/>
  <pageSetup scale="95" fitToWidth="2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ONLYOFFICE/8.2.2.22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Andrea Ruiz Piña</dc:creator>
  <cp:lastModifiedBy>Silvia Herrera L</cp:lastModifiedBy>
  <cp:lastPrinted>2025-01-06T23:28:13Z</cp:lastPrinted>
  <dcterms:created xsi:type="dcterms:W3CDTF">2023-06-07T18:15:56Z</dcterms:created>
  <dcterms:modified xsi:type="dcterms:W3CDTF">2025-01-08T18:20:59Z</dcterms:modified>
</cp:coreProperties>
</file>